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<sst xmlns="http://schemas.openxmlformats.org/spreadsheetml/2006/main" count="359" uniqueCount="182">
  <si>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</si>
  <si>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</si>
  <si>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</si>
  <si>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</si>
  <si>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</si>
  <si>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</si>
  <si>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</si>
  <si>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</si>
  <si>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</si>
  <si>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</si>
  <si>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</si>
  <si>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</si>
  <si>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</si>
  <si>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</si>
  <si>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</si>
  <si>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</si>
  <si>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</si>
  <si>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</si>
  <si>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</si>
  <si>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</si>
  <si>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</si>
  <si>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</si>
  <si>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</si>
  <si>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</si>
  <si>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</si>
  <si>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</si>
  <si>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</si>
  <si>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</si>
  <si>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</si>
  <si>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</si>
  <si>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</si>
  <si>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</si>
  <si>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</si>
  <si>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</si>
  <si>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</si>
  <si>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</si>
  <si>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</si>
  <si>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</si>
  <si>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</si>
  <si>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</si>
  <si>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</si>
  <si>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</si>
  <si>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</si>
  <si>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</si>
  <si>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</si>
  <si>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</si>
  <si>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</si>
  <si>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</si>
  <si>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</si>
  <si>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</si>
  <si>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</si>
  <si>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</si>
  <si>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</si>
  <si>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</si>
  <si>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</si>
  <si>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</si>
  <si>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</si>
  <si>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</si>
  <si>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</si>
  <si>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</si>
  <si>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</si>
  <si>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</si>
  <si>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</si>
  <si>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</si>
  <si>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</si>
  <si>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</si>
  <si>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</si>
  <si>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</si>
  <si>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</si>
  <si>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</si>
  <si>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</si>
  <si>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</si>
  <si>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</si>
  <si>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</si>
  <si>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</si>
  <si>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</si>
  <si>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</si>
  <si>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</si>
  <si>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</si>
  <si>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</si>
  <si>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</si>
  <si>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</si>
  <si>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</si>
  <si>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</si>
  <si>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</si>
  <si>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</si>
  <si>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</si>
  <si>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</si>
  <si>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</si>
  <si>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</si>
  <si>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</si>
  <si>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</si>
  <si>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</si>
  <si>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</si>
  <si>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</si>
  <si>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</si>
  <si>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</si>
  <si>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</si>
  <si>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</si>
  <si>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</si>
  <si>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</si>
  <si>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</si>
  <si>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</si>
  <si>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</si>
  <si>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</si>
  <si>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</si>
  <si>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</si>
  <si>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</si>
  <si>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</si>
  <si>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</si>
  <si>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</si>
  <si>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</si>
  <si>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</si>
  <si>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</si>
  <si>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</si>
  <si>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</si>
  <si>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</si>
  <si>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</si>
  <si>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</si>
  <si>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</si>
  <si>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</si>
  <si>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</si>
  <si>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</si>
  <si>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</si>
  <si>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</si>
  <si>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</si>
  <si>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</si>
  <si>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</si>
  <si>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</si>
  <si>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</si>
  <si>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</si>
  <si>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</si>
  <si>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</si>
  <si>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</si>
  <si>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</si>
  <si>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</si>
  <si>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</si>
  <si>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</si>
  <si>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</si>
  <si>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</si>
  <si>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</si>
  <si>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</si>
  <si>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</si>
  <si>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</si>
  <si>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</si>
  <si>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</si>
  <si>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</si>
  <si>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</si>
  <si>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</si>
  <si>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</si>
  <si>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</si>
  <si>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</si>
  <si>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</si>
  <si>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</si>
  <si>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</si>
  <si>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</si>
  <si>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</si>
  <si>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</si>
  <si>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</si>
  <si>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</si>
  <si>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</si>
  <si>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</si>
  <si>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</si>
  <si>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</si>
  <si>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</si>
  <si>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</si>
  <si>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</si>
  <si>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201</t>
  </si>
  <si>
    <t>一般公共服务支出</t>
  </si>
  <si>
    <t>02</t>
  </si>
  <si>
    <t xml:space="preserve">  政协事务</t>
  </si>
  <si>
    <t xml:space="preserve">  </t>
  </si>
  <si>
    <t>01</t>
  </si>
  <si>
    <t xml:space="preserve">    行政运行</t>
  </si>
  <si>
    <t xml:space="preserve">    一般行政管理事务</t>
  </si>
  <si>
    <t>208</t>
  </si>
  <si>
    <t>社会保障和就业支出</t>
  </si>
  <si>
    <t>05</t>
  </si>
  <si>
    <t xml:space="preserve">  行政事业单位离退休</t>
  </si>
  <si>
    <t>04</t>
  </si>
  <si>
    <t xml:space="preserve">    未归口管理的行政单位离退休</t>
  </si>
  <si>
    <t>部门名称：大洼区政协办公室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</si>
</sst>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6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3" xfId="0" applyNumberFormat="1" applyFont="1" applyFill="1" applyBorder="1" applyAlignment="1" applyProtection="1">
      <alignment horizontal="center" vertical="center"/>
      <protection/>
    </xf>
    <xf numFmtId="186" fontId="1" fillId="0" borderId="11" xfId="0" applyNumberFormat="1" applyFont="1" applyFill="1" applyBorder="1" applyAlignment="1" applyProtection="1">
      <alignment horizontal="left" vertical="center"/>
      <protection/>
    </xf>
    <xf numFmtId="186" fontId="1" fillId="0" borderId="13" xfId="0" applyNumberFormat="1" applyFont="1" applyFill="1" applyBorder="1" applyAlignment="1" applyProtection="1">
      <alignment horizontal="center" vertical="center" wrapText="1"/>
      <protection/>
    </xf>
    <xf numFmtId="186" fontId="1" fillId="0" borderId="10" xfId="0" applyNumberFormat="1" applyFont="1" applyBorder="1" applyAlignment="1">
      <alignment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A17" sqref="A17:N17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44" t="s">
        <v>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4" ht="10.5" customHeight="1"/>
    <row r="15" ht="11.25" hidden="1"/>
    <row r="16" spans="1:14" ht="31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78.75" customHeight="1">
      <c r="A17" s="145" t="s">
        <v>181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243" width="9.16015625" style="2" customWidth="1"/>
  </cols>
  <sheetData>
    <row r="1" spans="1:31" ht="33" customHeight="1">
      <c r="A1" s="181" t="s">
        <v>150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82" t="s">
        <v>151</v>
      </c>
      <c r="AE2" s="182"/>
    </row>
    <row r="3" spans="1:31" ht="18.75" customHeight="1">
      <c r="A3" s="170" t="s">
        <v>74</v>
      </c>
      <c r="B3" s="170"/>
      <c r="C3" s="170"/>
      <c r="D3" s="169" t="s">
        <v>75</v>
      </c>
      <c r="E3" s="179" t="s">
        <v>152</v>
      </c>
      <c r="F3" s="173" t="s">
        <v>153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3" t="s">
        <v>90</v>
      </c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8.75" customHeight="1">
      <c r="A4" s="167" t="s">
        <v>78</v>
      </c>
      <c r="B4" s="167" t="s">
        <v>79</v>
      </c>
      <c r="C4" s="169" t="s">
        <v>80</v>
      </c>
      <c r="D4" s="171"/>
      <c r="E4" s="183"/>
      <c r="F4" s="179" t="s">
        <v>81</v>
      </c>
      <c r="G4" s="173" t="s">
        <v>92</v>
      </c>
      <c r="H4" s="174"/>
      <c r="I4" s="175"/>
      <c r="J4" s="173" t="s">
        <v>154</v>
      </c>
      <c r="K4" s="174"/>
      <c r="L4" s="174"/>
      <c r="M4" s="174"/>
      <c r="N4" s="174"/>
      <c r="O4" s="174"/>
      <c r="P4" s="175"/>
      <c r="Q4" s="173" t="s">
        <v>136</v>
      </c>
      <c r="R4" s="174"/>
      <c r="S4" s="175"/>
      <c r="T4" s="179" t="s">
        <v>81</v>
      </c>
      <c r="U4" s="176" t="s">
        <v>155</v>
      </c>
      <c r="V4" s="177"/>
      <c r="W4" s="177"/>
      <c r="X4" s="177"/>
      <c r="Y4" s="177"/>
      <c r="Z4" s="177"/>
      <c r="AA4" s="177"/>
      <c r="AB4" s="178"/>
      <c r="AC4" s="184" t="s">
        <v>156</v>
      </c>
      <c r="AD4" s="184" t="s">
        <v>157</v>
      </c>
      <c r="AE4" s="184" t="s">
        <v>158</v>
      </c>
    </row>
    <row r="5" spans="1:31" ht="42.75" customHeight="1">
      <c r="A5" s="168"/>
      <c r="B5" s="168"/>
      <c r="C5" s="170"/>
      <c r="D5" s="172"/>
      <c r="E5" s="180"/>
      <c r="F5" s="180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80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85"/>
      <c r="AD5" s="185"/>
      <c r="AE5" s="185"/>
    </row>
    <row r="6" spans="1:243" s="1" customFormat="1" ht="27" customHeight="1">
      <c r="A6" s="124"/>
      <c r="B6" s="125"/>
      <c r="C6" s="126"/>
      <c r="D6" s="124" t="s">
        <v>81</v>
      </c>
      <c r="E6" s="127">
        <f>SUM(F6,T6,)</f>
        <v>3065</v>
      </c>
      <c r="F6" s="128">
        <f>SUM(G6,J6,Q6,)</f>
        <v>2643</v>
      </c>
      <c r="G6" s="128">
        <f aca="true" t="shared" si="0" ref="G6:G13">SUM(H6:I6)</f>
        <v>1137</v>
      </c>
      <c r="H6" s="127">
        <f>SUM(H7,H11)</f>
        <v>659</v>
      </c>
      <c r="I6" s="127">
        <f>SUM(I7,I11)</f>
        <v>478</v>
      </c>
      <c r="J6" s="127">
        <f aca="true" t="shared" si="1" ref="J6:J13">SUM(K6:P6)</f>
        <v>80</v>
      </c>
      <c r="K6" s="127">
        <f aca="true" t="shared" si="2" ref="K6:P6">SUM(K7,K11)</f>
        <v>37</v>
      </c>
      <c r="L6" s="127">
        <f t="shared" si="2"/>
        <v>1</v>
      </c>
      <c r="M6" s="127">
        <f t="shared" si="2"/>
        <v>5</v>
      </c>
      <c r="N6" s="127">
        <f t="shared" si="2"/>
        <v>2</v>
      </c>
      <c r="O6" s="127">
        <f t="shared" si="2"/>
        <v>0</v>
      </c>
      <c r="P6" s="127">
        <f t="shared" si="2"/>
        <v>35</v>
      </c>
      <c r="Q6" s="127">
        <f aca="true" t="shared" si="3" ref="Q6:Q13">SUM(R6:S6)</f>
        <v>1426</v>
      </c>
      <c r="R6" s="127">
        <f>SUM(R7,R11)</f>
        <v>1407</v>
      </c>
      <c r="S6" s="127">
        <f>SUM(S7,S11)</f>
        <v>19</v>
      </c>
      <c r="T6" s="129">
        <f>SUM(U6,AC6,AD6,AE6)</f>
        <v>422</v>
      </c>
      <c r="U6" s="129">
        <f aca="true" t="shared" si="4" ref="U6:U13">SUM(V6:AB6)</f>
        <v>422</v>
      </c>
      <c r="V6" s="129">
        <f aca="true" t="shared" si="5" ref="V6:AE6">SUM(V7,V11)</f>
        <v>5</v>
      </c>
      <c r="W6" s="129">
        <f t="shared" si="5"/>
        <v>60</v>
      </c>
      <c r="X6" s="129">
        <f t="shared" si="5"/>
        <v>0</v>
      </c>
      <c r="Y6" s="129">
        <f t="shared" si="5"/>
        <v>0</v>
      </c>
      <c r="Z6" s="129">
        <f t="shared" si="5"/>
        <v>247</v>
      </c>
      <c r="AA6" s="129">
        <f t="shared" si="5"/>
        <v>0</v>
      </c>
      <c r="AB6" s="129">
        <f t="shared" si="5"/>
        <v>110</v>
      </c>
      <c r="AC6" s="129">
        <f t="shared" si="5"/>
        <v>0</v>
      </c>
      <c r="AD6" s="129">
        <f t="shared" si="5"/>
        <v>0</v>
      </c>
      <c r="AE6" s="129">
        <f t="shared" si="5"/>
        <v>0</v>
      </c>
      <c r="AF6" s="131"/>
      <c r="AG6" s="132"/>
      <c r="AH6" s="132"/>
      <c r="AI6" s="132"/>
      <c r="AJ6" s="132"/>
      <c r="AK6" s="132"/>
      <c r="AL6" s="132"/>
      <c r="AM6" s="132"/>
      <c r="AN6" s="132"/>
      <c r="AO6" s="13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7" customHeight="1">
      <c r="A7" s="124" t="s">
        <v>167</v>
      </c>
      <c r="B7" s="125"/>
      <c r="C7" s="126"/>
      <c r="D7" s="133" t="s">
        <v>168</v>
      </c>
      <c r="E7" s="127">
        <f aca="true" t="shared" si="6" ref="E7:E13">SUM(F7,T7)</f>
        <v>1655</v>
      </c>
      <c r="F7" s="128">
        <f aca="true" t="shared" si="7" ref="F7:F13">SUM(G7+J7+Q7)</f>
        <v>1233</v>
      </c>
      <c r="G7" s="127">
        <f t="shared" si="0"/>
        <v>1137</v>
      </c>
      <c r="H7" s="127">
        <f>SUM(H8)</f>
        <v>659</v>
      </c>
      <c r="I7" s="127">
        <f>SUM(I8)</f>
        <v>478</v>
      </c>
      <c r="J7" s="127">
        <f t="shared" si="1"/>
        <v>80</v>
      </c>
      <c r="K7" s="127">
        <f aca="true" t="shared" si="8" ref="K7:S7">SUM(K8)</f>
        <v>37</v>
      </c>
      <c r="L7" s="127">
        <f t="shared" si="8"/>
        <v>1</v>
      </c>
      <c r="M7" s="127">
        <f t="shared" si="8"/>
        <v>5</v>
      </c>
      <c r="N7" s="127">
        <f t="shared" si="8"/>
        <v>2</v>
      </c>
      <c r="O7" s="127">
        <f t="shared" si="8"/>
        <v>0</v>
      </c>
      <c r="P7" s="127">
        <f t="shared" si="8"/>
        <v>35</v>
      </c>
      <c r="Q7" s="127">
        <f t="shared" si="3"/>
        <v>16</v>
      </c>
      <c r="R7" s="127">
        <f t="shared" si="8"/>
        <v>0</v>
      </c>
      <c r="S7" s="127">
        <f t="shared" si="8"/>
        <v>16</v>
      </c>
      <c r="T7" s="129">
        <f aca="true" t="shared" si="9" ref="T7:T13">SUM(U7,AC7,AD7,AE7,)</f>
        <v>422</v>
      </c>
      <c r="U7" s="129">
        <f t="shared" si="4"/>
        <v>422</v>
      </c>
      <c r="V7" s="129">
        <f aca="true" t="shared" si="10" ref="V7:AE7">SUM(V8)</f>
        <v>5</v>
      </c>
      <c r="W7" s="129">
        <f t="shared" si="10"/>
        <v>60</v>
      </c>
      <c r="X7" s="129">
        <f t="shared" si="10"/>
        <v>0</v>
      </c>
      <c r="Y7" s="129">
        <f t="shared" si="10"/>
        <v>0</v>
      </c>
      <c r="Z7" s="129">
        <f t="shared" si="10"/>
        <v>247</v>
      </c>
      <c r="AA7" s="129">
        <f t="shared" si="10"/>
        <v>0</v>
      </c>
      <c r="AB7" s="129">
        <f t="shared" si="10"/>
        <v>110</v>
      </c>
      <c r="AC7" s="129">
        <f t="shared" si="10"/>
        <v>0</v>
      </c>
      <c r="AD7" s="129">
        <f t="shared" si="10"/>
        <v>0</v>
      </c>
      <c r="AE7" s="129">
        <f t="shared" si="10"/>
        <v>0</v>
      </c>
      <c r="AF7" s="131"/>
      <c r="AG7" s="132"/>
      <c r="AH7" s="132"/>
      <c r="AI7" s="132"/>
      <c r="AJ7" s="132"/>
      <c r="AK7" s="132"/>
      <c r="AL7" s="132"/>
      <c r="AM7" s="132"/>
      <c r="AN7" s="132"/>
      <c r="AO7" s="13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7" customHeight="1">
      <c r="A8" s="124"/>
      <c r="B8" s="125" t="s">
        <v>169</v>
      </c>
      <c r="C8" s="126"/>
      <c r="D8" s="133" t="s">
        <v>170</v>
      </c>
      <c r="E8" s="127">
        <f t="shared" si="6"/>
        <v>1655</v>
      </c>
      <c r="F8" s="128">
        <f t="shared" si="7"/>
        <v>1233</v>
      </c>
      <c r="G8" s="127">
        <f t="shared" si="0"/>
        <v>1137</v>
      </c>
      <c r="H8" s="127">
        <f>SUM(H9:H10)</f>
        <v>659</v>
      </c>
      <c r="I8" s="127">
        <f>SUM(I9:I10)</f>
        <v>478</v>
      </c>
      <c r="J8" s="127">
        <f t="shared" si="1"/>
        <v>80</v>
      </c>
      <c r="K8" s="127">
        <f aca="true" t="shared" si="11" ref="K8:P8">SUM(K9:K10)</f>
        <v>37</v>
      </c>
      <c r="L8" s="127">
        <f t="shared" si="11"/>
        <v>1</v>
      </c>
      <c r="M8" s="127">
        <f t="shared" si="11"/>
        <v>5</v>
      </c>
      <c r="N8" s="127">
        <f t="shared" si="11"/>
        <v>2</v>
      </c>
      <c r="O8" s="127">
        <f t="shared" si="11"/>
        <v>0</v>
      </c>
      <c r="P8" s="127">
        <f t="shared" si="11"/>
        <v>35</v>
      </c>
      <c r="Q8" s="127">
        <f t="shared" si="3"/>
        <v>16</v>
      </c>
      <c r="R8" s="127">
        <f>SUM(R9:R10)</f>
        <v>0</v>
      </c>
      <c r="S8" s="127">
        <f>SUM(S9:S10)</f>
        <v>16</v>
      </c>
      <c r="T8" s="129">
        <f t="shared" si="9"/>
        <v>422</v>
      </c>
      <c r="U8" s="129">
        <f t="shared" si="4"/>
        <v>422</v>
      </c>
      <c r="V8" s="129">
        <f aca="true" t="shared" si="12" ref="V8:AE8">SUM(V9:V10)</f>
        <v>5</v>
      </c>
      <c r="W8" s="129">
        <f t="shared" si="12"/>
        <v>60</v>
      </c>
      <c r="X8" s="129">
        <f t="shared" si="12"/>
        <v>0</v>
      </c>
      <c r="Y8" s="129">
        <f t="shared" si="12"/>
        <v>0</v>
      </c>
      <c r="Z8" s="129">
        <f t="shared" si="12"/>
        <v>247</v>
      </c>
      <c r="AA8" s="129">
        <f t="shared" si="12"/>
        <v>0</v>
      </c>
      <c r="AB8" s="129">
        <f t="shared" si="12"/>
        <v>110</v>
      </c>
      <c r="AC8" s="129">
        <f t="shared" si="12"/>
        <v>0</v>
      </c>
      <c r="AD8" s="129">
        <f t="shared" si="12"/>
        <v>0</v>
      </c>
      <c r="AE8" s="129">
        <f t="shared" si="12"/>
        <v>0</v>
      </c>
      <c r="AF8" s="131"/>
      <c r="AG8" s="132"/>
      <c r="AH8" s="132"/>
      <c r="AI8" s="132"/>
      <c r="AJ8" s="132"/>
      <c r="AK8" s="132"/>
      <c r="AL8" s="132"/>
      <c r="AM8" s="132"/>
      <c r="AN8" s="132"/>
      <c r="AO8" s="13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7" customHeight="1">
      <c r="A9" s="124" t="s">
        <v>171</v>
      </c>
      <c r="B9" s="125" t="s">
        <v>171</v>
      </c>
      <c r="C9" s="126" t="s">
        <v>172</v>
      </c>
      <c r="D9" s="133" t="s">
        <v>173</v>
      </c>
      <c r="E9" s="127">
        <f t="shared" si="6"/>
        <v>1233</v>
      </c>
      <c r="F9" s="128">
        <f t="shared" si="7"/>
        <v>1233</v>
      </c>
      <c r="G9" s="127">
        <f t="shared" si="0"/>
        <v>1137</v>
      </c>
      <c r="H9" s="127">
        <v>659</v>
      </c>
      <c r="I9" s="127">
        <v>478</v>
      </c>
      <c r="J9" s="127">
        <f t="shared" si="1"/>
        <v>80</v>
      </c>
      <c r="K9" s="127">
        <v>37</v>
      </c>
      <c r="L9" s="127">
        <v>1</v>
      </c>
      <c r="M9" s="127">
        <v>5</v>
      </c>
      <c r="N9" s="127">
        <v>2</v>
      </c>
      <c r="O9" s="127"/>
      <c r="P9" s="127">
        <v>35</v>
      </c>
      <c r="Q9" s="127">
        <f t="shared" si="3"/>
        <v>16</v>
      </c>
      <c r="R9" s="127">
        <v>0</v>
      </c>
      <c r="S9" s="127">
        <v>16</v>
      </c>
      <c r="T9" s="129">
        <f t="shared" si="9"/>
        <v>0</v>
      </c>
      <c r="U9" s="129">
        <f t="shared" si="4"/>
        <v>0</v>
      </c>
      <c r="V9" s="129">
        <v>0</v>
      </c>
      <c r="W9" s="129">
        <v>0</v>
      </c>
      <c r="X9" s="129">
        <v>0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0</v>
      </c>
      <c r="AF9" s="131"/>
      <c r="AG9" s="132"/>
      <c r="AH9" s="132"/>
      <c r="AI9" s="132"/>
      <c r="AJ9" s="132"/>
      <c r="AK9" s="132"/>
      <c r="AL9" s="132"/>
      <c r="AM9" s="132"/>
      <c r="AN9" s="132"/>
      <c r="AO9" s="13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7" customHeight="1">
      <c r="A10" s="124" t="s">
        <v>171</v>
      </c>
      <c r="B10" s="125" t="s">
        <v>171</v>
      </c>
      <c r="C10" s="126" t="s">
        <v>169</v>
      </c>
      <c r="D10" s="133" t="s">
        <v>174</v>
      </c>
      <c r="E10" s="127">
        <f t="shared" si="6"/>
        <v>422</v>
      </c>
      <c r="F10" s="128">
        <f t="shared" si="7"/>
        <v>0</v>
      </c>
      <c r="G10" s="127">
        <f t="shared" si="0"/>
        <v>0</v>
      </c>
      <c r="H10" s="127"/>
      <c r="I10" s="127"/>
      <c r="J10" s="127">
        <f t="shared" si="1"/>
        <v>0</v>
      </c>
      <c r="K10" s="127"/>
      <c r="L10" s="127"/>
      <c r="M10" s="127"/>
      <c r="N10" s="127"/>
      <c r="O10" s="127"/>
      <c r="P10" s="127"/>
      <c r="Q10" s="127">
        <f t="shared" si="3"/>
        <v>0</v>
      </c>
      <c r="R10" s="127"/>
      <c r="S10" s="127"/>
      <c r="T10" s="129">
        <f t="shared" si="9"/>
        <v>422</v>
      </c>
      <c r="U10" s="129">
        <f t="shared" si="4"/>
        <v>422</v>
      </c>
      <c r="V10" s="129">
        <v>5</v>
      </c>
      <c r="W10" s="129">
        <v>60</v>
      </c>
      <c r="X10" s="129"/>
      <c r="Y10" s="129"/>
      <c r="Z10" s="129">
        <v>247</v>
      </c>
      <c r="AA10" s="129"/>
      <c r="AB10" s="129">
        <v>110</v>
      </c>
      <c r="AC10" s="129"/>
      <c r="AD10" s="129"/>
      <c r="AE10" s="129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124" t="s">
        <v>175</v>
      </c>
      <c r="B11" s="125"/>
      <c r="C11" s="126"/>
      <c r="D11" s="133" t="s">
        <v>176</v>
      </c>
      <c r="E11" s="127">
        <f t="shared" si="6"/>
        <v>1410</v>
      </c>
      <c r="F11" s="128">
        <f t="shared" si="7"/>
        <v>1410</v>
      </c>
      <c r="G11" s="127">
        <f t="shared" si="0"/>
        <v>0</v>
      </c>
      <c r="H11" s="127">
        <f>SUM(H12)</f>
        <v>0</v>
      </c>
      <c r="I11" s="127">
        <f>SUM(I12)</f>
        <v>0</v>
      </c>
      <c r="J11" s="127">
        <f t="shared" si="1"/>
        <v>0</v>
      </c>
      <c r="K11" s="127">
        <f>SUM(K12)</f>
        <v>0</v>
      </c>
      <c r="L11" s="127">
        <f aca="true" t="shared" si="13" ref="L11:P12">SUM(L12)</f>
        <v>0</v>
      </c>
      <c r="M11" s="127">
        <f t="shared" si="13"/>
        <v>0</v>
      </c>
      <c r="N11" s="127">
        <f t="shared" si="13"/>
        <v>0</v>
      </c>
      <c r="O11" s="127">
        <f t="shared" si="13"/>
        <v>0</v>
      </c>
      <c r="P11" s="127">
        <f t="shared" si="13"/>
        <v>0</v>
      </c>
      <c r="Q11" s="127">
        <f t="shared" si="3"/>
        <v>1410</v>
      </c>
      <c r="R11" s="127">
        <f>SUM(R12)</f>
        <v>1407</v>
      </c>
      <c r="S11" s="127">
        <f>SUM(S12)</f>
        <v>3</v>
      </c>
      <c r="T11" s="129">
        <f t="shared" si="9"/>
        <v>0</v>
      </c>
      <c r="U11" s="129">
        <f t="shared" si="4"/>
        <v>0</v>
      </c>
      <c r="V11" s="129">
        <f aca="true" t="shared" si="14" ref="V11:AE12">SUM(V12)</f>
        <v>0</v>
      </c>
      <c r="W11" s="129">
        <f t="shared" si="14"/>
        <v>0</v>
      </c>
      <c r="X11" s="129">
        <f t="shared" si="14"/>
        <v>0</v>
      </c>
      <c r="Y11" s="129">
        <f t="shared" si="14"/>
        <v>0</v>
      </c>
      <c r="Z11" s="129">
        <f t="shared" si="14"/>
        <v>0</v>
      </c>
      <c r="AA11" s="129">
        <f t="shared" si="14"/>
        <v>0</v>
      </c>
      <c r="AB11" s="129">
        <f t="shared" si="14"/>
        <v>0</v>
      </c>
      <c r="AC11" s="129">
        <f t="shared" si="14"/>
        <v>0</v>
      </c>
      <c r="AD11" s="129">
        <f t="shared" si="14"/>
        <v>0</v>
      </c>
      <c r="AE11" s="129">
        <f t="shared" si="14"/>
        <v>0</v>
      </c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124"/>
      <c r="B12" s="125" t="s">
        <v>177</v>
      </c>
      <c r="C12" s="126"/>
      <c r="D12" s="133" t="s">
        <v>178</v>
      </c>
      <c r="E12" s="127">
        <f t="shared" si="6"/>
        <v>1410</v>
      </c>
      <c r="F12" s="128">
        <f t="shared" si="7"/>
        <v>1410</v>
      </c>
      <c r="G12" s="127">
        <f t="shared" si="0"/>
        <v>0</v>
      </c>
      <c r="H12" s="127">
        <f>SUM(H13)</f>
        <v>0</v>
      </c>
      <c r="I12" s="127">
        <f>SUM(I13)</f>
        <v>0</v>
      </c>
      <c r="J12" s="127">
        <f t="shared" si="1"/>
        <v>0</v>
      </c>
      <c r="K12" s="127">
        <f>SUM(K13)</f>
        <v>0</v>
      </c>
      <c r="L12" s="127">
        <f t="shared" si="13"/>
        <v>0</v>
      </c>
      <c r="M12" s="127">
        <f t="shared" si="13"/>
        <v>0</v>
      </c>
      <c r="N12" s="127">
        <f t="shared" si="13"/>
        <v>0</v>
      </c>
      <c r="O12" s="127">
        <f t="shared" si="13"/>
        <v>0</v>
      </c>
      <c r="P12" s="127">
        <f t="shared" si="13"/>
        <v>0</v>
      </c>
      <c r="Q12" s="127">
        <f t="shared" si="3"/>
        <v>1410</v>
      </c>
      <c r="R12" s="127">
        <f>SUM(R13)</f>
        <v>1407</v>
      </c>
      <c r="S12" s="127">
        <f>SUM(S13)</f>
        <v>3</v>
      </c>
      <c r="T12" s="129">
        <f t="shared" si="9"/>
        <v>0</v>
      </c>
      <c r="U12" s="129">
        <f t="shared" si="4"/>
        <v>0</v>
      </c>
      <c r="V12" s="129">
        <f t="shared" si="14"/>
        <v>0</v>
      </c>
      <c r="W12" s="129">
        <f t="shared" si="14"/>
        <v>0</v>
      </c>
      <c r="X12" s="129">
        <f t="shared" si="14"/>
        <v>0</v>
      </c>
      <c r="Y12" s="129">
        <f t="shared" si="14"/>
        <v>0</v>
      </c>
      <c r="Z12" s="129">
        <f t="shared" si="14"/>
        <v>0</v>
      </c>
      <c r="AA12" s="129">
        <f t="shared" si="14"/>
        <v>0</v>
      </c>
      <c r="AB12" s="129">
        <f t="shared" si="14"/>
        <v>0</v>
      </c>
      <c r="AC12" s="129">
        <f t="shared" si="14"/>
        <v>0</v>
      </c>
      <c r="AD12" s="129">
        <f t="shared" si="14"/>
        <v>0</v>
      </c>
      <c r="AE12" s="129">
        <f t="shared" si="14"/>
        <v>0</v>
      </c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41" s="141" customFormat="1" ht="27" customHeight="1">
      <c r="A13" s="134" t="s">
        <v>171</v>
      </c>
      <c r="B13" s="135" t="s">
        <v>171</v>
      </c>
      <c r="C13" s="136" t="s">
        <v>179</v>
      </c>
      <c r="D13" s="137" t="s">
        <v>180</v>
      </c>
      <c r="E13" s="130">
        <f t="shared" si="6"/>
        <v>1410</v>
      </c>
      <c r="F13" s="138">
        <f t="shared" si="7"/>
        <v>1410</v>
      </c>
      <c r="G13" s="130">
        <f t="shared" si="0"/>
        <v>0</v>
      </c>
      <c r="H13" s="139"/>
      <c r="I13" s="139"/>
      <c r="J13" s="130">
        <f t="shared" si="1"/>
        <v>0</v>
      </c>
      <c r="K13" s="139"/>
      <c r="L13" s="139">
        <f>SUM(L14)</f>
        <v>0</v>
      </c>
      <c r="M13" s="139">
        <f>SUM(M14)</f>
        <v>0</v>
      </c>
      <c r="N13" s="139">
        <f>SUM(N14)</f>
        <v>0</v>
      </c>
      <c r="O13" s="139">
        <f>SUM(O14)</f>
        <v>0</v>
      </c>
      <c r="P13" s="139">
        <f>SUM(P14)</f>
        <v>0</v>
      </c>
      <c r="Q13" s="130">
        <f t="shared" si="3"/>
        <v>1410</v>
      </c>
      <c r="R13" s="139">
        <v>1407</v>
      </c>
      <c r="S13" s="140">
        <v>3</v>
      </c>
      <c r="T13" s="130">
        <f t="shared" si="9"/>
        <v>0</v>
      </c>
      <c r="U13" s="130">
        <f t="shared" si="4"/>
        <v>0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242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2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2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2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4:242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5" sqref="I5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81" t="s">
        <v>166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89" t="s">
        <v>151</v>
      </c>
      <c r="AB2" s="189"/>
      <c r="AC2" s="2"/>
      <c r="AD2" s="2"/>
    </row>
    <row r="3" spans="1:30" s="1" customFormat="1" ht="27" customHeight="1">
      <c r="A3" s="170" t="s">
        <v>74</v>
      </c>
      <c r="B3" s="170"/>
      <c r="C3" s="170"/>
      <c r="D3" s="169" t="s">
        <v>75</v>
      </c>
      <c r="E3" s="186" t="s">
        <v>152</v>
      </c>
      <c r="F3" s="186" t="s">
        <v>153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 t="s">
        <v>90</v>
      </c>
      <c r="U3" s="186"/>
      <c r="V3" s="186"/>
      <c r="W3" s="186"/>
      <c r="X3" s="186"/>
      <c r="Y3" s="186"/>
      <c r="Z3" s="186"/>
      <c r="AA3" s="186"/>
      <c r="AB3" s="186"/>
      <c r="AC3" s="2"/>
      <c r="AD3" s="2"/>
    </row>
    <row r="4" spans="1:30" s="1" customFormat="1" ht="36.75" customHeight="1">
      <c r="A4" s="167" t="s">
        <v>78</v>
      </c>
      <c r="B4" s="167" t="s">
        <v>79</v>
      </c>
      <c r="C4" s="169" t="s">
        <v>80</v>
      </c>
      <c r="D4" s="171"/>
      <c r="E4" s="186"/>
      <c r="F4" s="186" t="s">
        <v>81</v>
      </c>
      <c r="G4" s="186" t="s">
        <v>92</v>
      </c>
      <c r="H4" s="186"/>
      <c r="I4" s="186"/>
      <c r="J4" s="186"/>
      <c r="K4" s="186" t="s">
        <v>154</v>
      </c>
      <c r="L4" s="186"/>
      <c r="M4" s="186"/>
      <c r="N4" s="186"/>
      <c r="O4" s="186"/>
      <c r="P4" s="186"/>
      <c r="Q4" s="186"/>
      <c r="R4" s="187" t="s">
        <v>136</v>
      </c>
      <c r="S4" s="188"/>
      <c r="T4" s="183" t="s">
        <v>81</v>
      </c>
      <c r="U4" s="185" t="s">
        <v>155</v>
      </c>
      <c r="V4" s="185"/>
      <c r="W4" s="185"/>
      <c r="X4" s="185"/>
      <c r="Y4" s="185"/>
      <c r="Z4" s="190" t="s">
        <v>156</v>
      </c>
      <c r="AA4" s="190" t="s">
        <v>157</v>
      </c>
      <c r="AB4" s="190" t="s">
        <v>158</v>
      </c>
      <c r="AC4" s="2"/>
      <c r="AD4" s="2"/>
    </row>
    <row r="5" spans="1:30" s="1" customFormat="1" ht="63.75" customHeight="1">
      <c r="A5" s="168"/>
      <c r="B5" s="168"/>
      <c r="C5" s="170"/>
      <c r="D5" s="172"/>
      <c r="E5" s="179"/>
      <c r="F5" s="179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83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90"/>
      <c r="AA5" s="190"/>
      <c r="AB5" s="190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0" sqref="E30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46" t="s">
        <v>1</v>
      </c>
      <c r="B1" s="146"/>
      <c r="C1" s="146"/>
      <c r="D1" s="146"/>
      <c r="E1" s="146"/>
      <c r="F1" s="146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47" t="s">
        <v>3</v>
      </c>
      <c r="B3" s="147"/>
      <c r="C3" s="147" t="s">
        <v>4</v>
      </c>
      <c r="D3" s="147"/>
      <c r="E3" s="147"/>
      <c r="F3" s="147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3065</v>
      </c>
      <c r="C5" s="95" t="s">
        <v>10</v>
      </c>
      <c r="D5" s="6">
        <f>SUM(D6:D8)</f>
        <v>2643</v>
      </c>
      <c r="E5" s="96" t="s">
        <v>11</v>
      </c>
      <c r="F5" s="6">
        <v>1655</v>
      </c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1137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80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1426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422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422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>
        <v>1410</v>
      </c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3065</v>
      </c>
      <c r="C30" s="92" t="s">
        <v>67</v>
      </c>
      <c r="D30" s="112">
        <f>D5+D9+D19+D20+D21</f>
        <v>3065</v>
      </c>
      <c r="E30" s="92" t="s">
        <v>67</v>
      </c>
      <c r="F30" s="118">
        <f>SUM(F5:F29)</f>
        <v>3065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3065</v>
      </c>
      <c r="C35" s="122" t="s">
        <v>71</v>
      </c>
      <c r="D35" s="27">
        <f>D30+D31</f>
        <v>3065</v>
      </c>
      <c r="E35" s="123" t="s">
        <v>72</v>
      </c>
      <c r="F35" s="112">
        <f>F30+F31</f>
        <v>3065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48" t="s">
        <v>73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20.25" customHeight="1">
      <c r="A2" s="44"/>
      <c r="J2" s="149" t="s">
        <v>2</v>
      </c>
      <c r="K2" s="149"/>
    </row>
    <row r="3" spans="1:11" s="43" customFormat="1" ht="22.5" customHeight="1">
      <c r="A3" s="142" t="s">
        <v>74</v>
      </c>
      <c r="B3" s="142"/>
      <c r="C3" s="142"/>
      <c r="D3" s="143" t="s">
        <v>75</v>
      </c>
      <c r="E3" s="142" t="s">
        <v>76</v>
      </c>
      <c r="F3" s="142"/>
      <c r="G3" s="142"/>
      <c r="H3" s="142"/>
      <c r="I3" s="142"/>
      <c r="J3" s="142"/>
      <c r="K3" s="143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50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50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3065</v>
      </c>
      <c r="F5" s="47">
        <f>SUM('公开9'!E6)</f>
        <v>3065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24" t="s">
        <v>167</v>
      </c>
      <c r="B6" s="125"/>
      <c r="C6" s="126"/>
      <c r="D6" s="133" t="s">
        <v>168</v>
      </c>
      <c r="E6" s="47">
        <f aca="true" t="shared" si="0" ref="E6:E16">SUM(F6:J6)</f>
        <v>1655</v>
      </c>
      <c r="F6" s="47">
        <f>SUM('公开9'!E7)</f>
        <v>1655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24"/>
      <c r="B7" s="125" t="s">
        <v>169</v>
      </c>
      <c r="C7" s="126"/>
      <c r="D7" s="133" t="s">
        <v>170</v>
      </c>
      <c r="E7" s="47">
        <f t="shared" si="0"/>
        <v>1655</v>
      </c>
      <c r="F7" s="47">
        <f>SUM('公开9'!E8)</f>
        <v>1655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24" t="s">
        <v>171</v>
      </c>
      <c r="B8" s="125" t="s">
        <v>171</v>
      </c>
      <c r="C8" s="126" t="s">
        <v>172</v>
      </c>
      <c r="D8" s="133" t="s">
        <v>173</v>
      </c>
      <c r="E8" s="47">
        <f t="shared" si="0"/>
        <v>1233</v>
      </c>
      <c r="F8" s="47">
        <f>SUM('公开9'!E9)</f>
        <v>1233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124" t="s">
        <v>171</v>
      </c>
      <c r="B9" s="125" t="s">
        <v>171</v>
      </c>
      <c r="C9" s="126" t="s">
        <v>169</v>
      </c>
      <c r="D9" s="133" t="s">
        <v>174</v>
      </c>
      <c r="E9" s="47">
        <f t="shared" si="0"/>
        <v>422</v>
      </c>
      <c r="F9" s="47">
        <f>SUM('公开9'!E10)</f>
        <v>422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124" t="s">
        <v>175</v>
      </c>
      <c r="B10" s="125"/>
      <c r="C10" s="126"/>
      <c r="D10" s="133" t="s">
        <v>176</v>
      </c>
      <c r="E10" s="47">
        <f t="shared" si="0"/>
        <v>1410</v>
      </c>
      <c r="F10" s="47">
        <f>SUM('公开9'!E11)</f>
        <v>1410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124"/>
      <c r="B11" s="125" t="s">
        <v>177</v>
      </c>
      <c r="C11" s="126"/>
      <c r="D11" s="133" t="s">
        <v>178</v>
      </c>
      <c r="E11" s="47">
        <f t="shared" si="0"/>
        <v>1410</v>
      </c>
      <c r="F11" s="47">
        <f>SUM('公开9'!E12)</f>
        <v>1410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134" t="s">
        <v>171</v>
      </c>
      <c r="B12" s="135" t="s">
        <v>171</v>
      </c>
      <c r="C12" s="136" t="s">
        <v>179</v>
      </c>
      <c r="D12" s="137" t="s">
        <v>180</v>
      </c>
      <c r="E12" s="47">
        <f t="shared" si="0"/>
        <v>1410</v>
      </c>
      <c r="F12" s="47">
        <f>SUM('公开9'!E13)</f>
        <v>1410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48" t="s">
        <v>87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20.25" customHeight="1">
      <c r="A2" s="44"/>
      <c r="J2" s="149" t="s">
        <v>2</v>
      </c>
      <c r="K2" s="149"/>
    </row>
    <row r="3" spans="1:11" s="43" customFormat="1" ht="22.5" customHeight="1">
      <c r="A3" s="151" t="s">
        <v>74</v>
      </c>
      <c r="B3" s="152"/>
      <c r="C3" s="153"/>
      <c r="D3" s="143" t="s">
        <v>75</v>
      </c>
      <c r="E3" s="151" t="s">
        <v>88</v>
      </c>
      <c r="F3" s="152"/>
      <c r="G3" s="152"/>
      <c r="H3" s="152"/>
      <c r="I3" s="152"/>
      <c r="J3" s="153"/>
      <c r="K3" s="143" t="s">
        <v>77</v>
      </c>
    </row>
    <row r="4" spans="1:11" s="43" customFormat="1" ht="22.5" customHeight="1">
      <c r="A4" s="159"/>
      <c r="B4" s="160"/>
      <c r="C4" s="161"/>
      <c r="D4" s="157"/>
      <c r="E4" s="158" t="s">
        <v>81</v>
      </c>
      <c r="F4" s="154" t="s">
        <v>89</v>
      </c>
      <c r="G4" s="155"/>
      <c r="H4" s="155"/>
      <c r="I4" s="156"/>
      <c r="J4" s="143" t="s">
        <v>90</v>
      </c>
      <c r="K4" s="157"/>
    </row>
    <row r="5" spans="1:11" s="43" customFormat="1" ht="24">
      <c r="A5" s="45" t="s">
        <v>78</v>
      </c>
      <c r="B5" s="45" t="s">
        <v>79</v>
      </c>
      <c r="C5" s="45" t="s">
        <v>80</v>
      </c>
      <c r="D5" s="150"/>
      <c r="E5" s="158"/>
      <c r="F5" s="47" t="s">
        <v>91</v>
      </c>
      <c r="G5" s="47" t="s">
        <v>92</v>
      </c>
      <c r="H5" s="47" t="s">
        <v>93</v>
      </c>
      <c r="I5" s="47" t="s">
        <v>94</v>
      </c>
      <c r="J5" s="150"/>
      <c r="K5" s="150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3065</v>
      </c>
      <c r="F6" s="47">
        <f>SUM(G6:I6)</f>
        <v>2643</v>
      </c>
      <c r="G6" s="47">
        <f>SUM('公开9'!G6+'公开10'!G6)</f>
        <v>1137</v>
      </c>
      <c r="H6" s="47">
        <f>SUM('公开9'!J6+'公开10'!K6)</f>
        <v>80</v>
      </c>
      <c r="I6" s="47">
        <f>SUM('公开9'!Q6+'公开10'!R6)</f>
        <v>1426</v>
      </c>
      <c r="J6" s="47">
        <f>SUM('公开9'!T6+'公开10'!T6)</f>
        <v>422</v>
      </c>
      <c r="K6" s="48"/>
    </row>
    <row r="7" spans="1:11" s="43" customFormat="1" ht="22.5" customHeight="1">
      <c r="A7" s="124" t="s">
        <v>167</v>
      </c>
      <c r="B7" s="125"/>
      <c r="C7" s="126"/>
      <c r="D7" s="133" t="s">
        <v>168</v>
      </c>
      <c r="E7" s="47">
        <f aca="true" t="shared" si="0" ref="E7:E17">SUM(F7+J7)</f>
        <v>1655</v>
      </c>
      <c r="F7" s="47">
        <f aca="true" t="shared" si="1" ref="F7:F17">SUM(G7:I7)</f>
        <v>1233</v>
      </c>
      <c r="G7" s="47">
        <f>SUM('公开9'!G7+'公开10'!G7)</f>
        <v>1137</v>
      </c>
      <c r="H7" s="47">
        <f>SUM('公开9'!J7+'公开10'!K7)</f>
        <v>80</v>
      </c>
      <c r="I7" s="47">
        <f>SUM('公开9'!Q7+'公开10'!R7)</f>
        <v>16</v>
      </c>
      <c r="J7" s="47">
        <f>SUM('公开9'!T7+'公开10'!T7)</f>
        <v>422</v>
      </c>
      <c r="K7" s="48"/>
    </row>
    <row r="8" spans="1:11" s="43" customFormat="1" ht="22.5" customHeight="1">
      <c r="A8" s="124"/>
      <c r="B8" s="125" t="s">
        <v>169</v>
      </c>
      <c r="C8" s="126"/>
      <c r="D8" s="133" t="s">
        <v>170</v>
      </c>
      <c r="E8" s="47">
        <f t="shared" si="0"/>
        <v>1655</v>
      </c>
      <c r="F8" s="47">
        <f t="shared" si="1"/>
        <v>1233</v>
      </c>
      <c r="G8" s="47">
        <f>SUM('公开9'!G8+'公开10'!G8)</f>
        <v>1137</v>
      </c>
      <c r="H8" s="47">
        <f>SUM('公开9'!J8+'公开10'!K8)</f>
        <v>80</v>
      </c>
      <c r="I8" s="47">
        <f>SUM('公开9'!Q8+'公开10'!R8)</f>
        <v>16</v>
      </c>
      <c r="J8" s="47">
        <f>SUM('公开9'!T8+'公开10'!T8)</f>
        <v>422</v>
      </c>
      <c r="K8" s="48"/>
    </row>
    <row r="9" spans="1:11" s="43" customFormat="1" ht="22.5" customHeight="1">
      <c r="A9" s="124" t="s">
        <v>171</v>
      </c>
      <c r="B9" s="125" t="s">
        <v>171</v>
      </c>
      <c r="C9" s="126" t="s">
        <v>172</v>
      </c>
      <c r="D9" s="133" t="s">
        <v>173</v>
      </c>
      <c r="E9" s="47">
        <f t="shared" si="0"/>
        <v>1233</v>
      </c>
      <c r="F9" s="47">
        <f t="shared" si="1"/>
        <v>1233</v>
      </c>
      <c r="G9" s="47">
        <f>SUM('公开9'!G9+'公开10'!G9)</f>
        <v>1137</v>
      </c>
      <c r="H9" s="47">
        <f>SUM('公开9'!J9+'公开10'!K9)</f>
        <v>80</v>
      </c>
      <c r="I9" s="47">
        <f>SUM('公开9'!Q9+'公开10'!R9)</f>
        <v>16</v>
      </c>
      <c r="J9" s="47">
        <f>SUM('公开9'!T9+'公开10'!T9)</f>
        <v>0</v>
      </c>
      <c r="K9" s="48"/>
    </row>
    <row r="10" spans="1:11" s="43" customFormat="1" ht="22.5" customHeight="1">
      <c r="A10" s="124" t="s">
        <v>171</v>
      </c>
      <c r="B10" s="125" t="s">
        <v>171</v>
      </c>
      <c r="C10" s="126" t="s">
        <v>169</v>
      </c>
      <c r="D10" s="133" t="s">
        <v>174</v>
      </c>
      <c r="E10" s="47">
        <f t="shared" si="0"/>
        <v>422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422</v>
      </c>
      <c r="K10" s="48"/>
    </row>
    <row r="11" spans="1:11" s="43" customFormat="1" ht="22.5" customHeight="1">
      <c r="A11" s="124" t="s">
        <v>175</v>
      </c>
      <c r="B11" s="125"/>
      <c r="C11" s="126"/>
      <c r="D11" s="133" t="s">
        <v>176</v>
      </c>
      <c r="E11" s="47">
        <f t="shared" si="0"/>
        <v>1410</v>
      </c>
      <c r="F11" s="47">
        <f t="shared" si="1"/>
        <v>1410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1410</v>
      </c>
      <c r="J11" s="47">
        <f>SUM('公开9'!T11+'公开10'!T11)</f>
        <v>0</v>
      </c>
      <c r="K11" s="48"/>
    </row>
    <row r="12" spans="1:11" s="43" customFormat="1" ht="22.5" customHeight="1">
      <c r="A12" s="124"/>
      <c r="B12" s="125" t="s">
        <v>177</v>
      </c>
      <c r="C12" s="126"/>
      <c r="D12" s="133" t="s">
        <v>178</v>
      </c>
      <c r="E12" s="47">
        <f t="shared" si="0"/>
        <v>1410</v>
      </c>
      <c r="F12" s="47">
        <f t="shared" si="1"/>
        <v>1410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1410</v>
      </c>
      <c r="J12" s="47">
        <f>SUM('公开9'!T12+'公开10'!T12)</f>
        <v>0</v>
      </c>
      <c r="K12" s="48"/>
    </row>
    <row r="13" spans="1:11" s="43" customFormat="1" ht="22.5" customHeight="1">
      <c r="A13" s="134" t="s">
        <v>171</v>
      </c>
      <c r="B13" s="135" t="s">
        <v>171</v>
      </c>
      <c r="C13" s="136" t="s">
        <v>179</v>
      </c>
      <c r="D13" s="137" t="s">
        <v>180</v>
      </c>
      <c r="E13" s="47">
        <f t="shared" si="0"/>
        <v>1410</v>
      </c>
      <c r="F13" s="47">
        <f t="shared" si="1"/>
        <v>1410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1410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46" t="s">
        <v>95</v>
      </c>
      <c r="B1" s="146"/>
      <c r="C1" s="146"/>
      <c r="D1" s="146"/>
      <c r="E1" s="146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62" t="s">
        <v>3</v>
      </c>
      <c r="B3" s="162"/>
      <c r="C3" s="163" t="s">
        <v>96</v>
      </c>
      <c r="D3" s="164"/>
      <c r="E3" s="16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3065</v>
      </c>
      <c r="C5" s="71" t="s">
        <v>100</v>
      </c>
      <c r="D5" s="70">
        <f>SUM('公开1'!F5)</f>
        <v>1655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1410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3065</v>
      </c>
      <c r="C26" s="65" t="s">
        <v>67</v>
      </c>
      <c r="D26" s="88">
        <f>SUM(D5:D25)</f>
        <v>3065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3" sqref="E13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48" t="s">
        <v>122</v>
      </c>
      <c r="B1" s="148"/>
      <c r="C1" s="148"/>
      <c r="D1" s="148"/>
      <c r="E1" s="148"/>
      <c r="F1" s="148"/>
      <c r="G1" s="148"/>
      <c r="H1" s="148"/>
    </row>
    <row r="2" spans="1:8" ht="20.25" customHeight="1">
      <c r="A2" s="44"/>
      <c r="G2" s="149" t="s">
        <v>2</v>
      </c>
      <c r="H2" s="149"/>
    </row>
    <row r="3" spans="1:8" s="43" customFormat="1" ht="22.5" customHeight="1">
      <c r="A3" s="151" t="s">
        <v>74</v>
      </c>
      <c r="B3" s="152"/>
      <c r="C3" s="153"/>
      <c r="D3" s="143" t="s">
        <v>75</v>
      </c>
      <c r="E3" s="143" t="s">
        <v>81</v>
      </c>
      <c r="F3" s="143" t="s">
        <v>89</v>
      </c>
      <c r="G3" s="143" t="s">
        <v>90</v>
      </c>
      <c r="H3" s="143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50"/>
      <c r="E4" s="150"/>
      <c r="F4" s="150"/>
      <c r="G4" s="150"/>
      <c r="H4" s="150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3065</v>
      </c>
      <c r="F5" s="47">
        <f>SUM('公开9'!F6)</f>
        <v>2643</v>
      </c>
      <c r="G5" s="47">
        <f>SUM('公开9'!T6)</f>
        <v>422</v>
      </c>
      <c r="H5" s="48"/>
    </row>
    <row r="6" spans="1:8" s="43" customFormat="1" ht="22.5" customHeight="1">
      <c r="A6" s="124" t="s">
        <v>167</v>
      </c>
      <c r="B6" s="125"/>
      <c r="C6" s="126"/>
      <c r="D6" s="133" t="s">
        <v>168</v>
      </c>
      <c r="E6" s="47">
        <f aca="true" t="shared" si="0" ref="E6:E16">SUM(F6:G6)</f>
        <v>1655</v>
      </c>
      <c r="F6" s="47">
        <f>SUM('公开9'!F7)</f>
        <v>1233</v>
      </c>
      <c r="G6" s="47">
        <f>SUM('公开9'!T7)</f>
        <v>422</v>
      </c>
      <c r="H6" s="48"/>
    </row>
    <row r="7" spans="1:8" s="43" customFormat="1" ht="22.5" customHeight="1">
      <c r="A7" s="124"/>
      <c r="B7" s="125" t="s">
        <v>169</v>
      </c>
      <c r="C7" s="126"/>
      <c r="D7" s="133" t="s">
        <v>170</v>
      </c>
      <c r="E7" s="47">
        <f t="shared" si="0"/>
        <v>1655</v>
      </c>
      <c r="F7" s="47">
        <f>SUM('公开9'!F8)</f>
        <v>1233</v>
      </c>
      <c r="G7" s="47">
        <f>SUM('公开9'!T8)</f>
        <v>422</v>
      </c>
      <c r="H7" s="48"/>
    </row>
    <row r="8" spans="1:8" s="43" customFormat="1" ht="22.5" customHeight="1">
      <c r="A8" s="124" t="s">
        <v>171</v>
      </c>
      <c r="B8" s="125" t="s">
        <v>171</v>
      </c>
      <c r="C8" s="126" t="s">
        <v>172</v>
      </c>
      <c r="D8" s="133" t="s">
        <v>173</v>
      </c>
      <c r="E8" s="47">
        <f t="shared" si="0"/>
        <v>1233</v>
      </c>
      <c r="F8" s="47">
        <f>SUM('公开9'!F9)</f>
        <v>1233</v>
      </c>
      <c r="G8" s="47">
        <f>SUM('公开9'!T9)</f>
        <v>0</v>
      </c>
      <c r="H8" s="48"/>
    </row>
    <row r="9" spans="1:8" s="43" customFormat="1" ht="22.5" customHeight="1">
      <c r="A9" s="124" t="s">
        <v>171</v>
      </c>
      <c r="B9" s="125" t="s">
        <v>171</v>
      </c>
      <c r="C9" s="126" t="s">
        <v>169</v>
      </c>
      <c r="D9" s="133" t="s">
        <v>174</v>
      </c>
      <c r="E9" s="47">
        <f t="shared" si="0"/>
        <v>422</v>
      </c>
      <c r="F9" s="47">
        <f>SUM('公开9'!F10)</f>
        <v>0</v>
      </c>
      <c r="G9" s="47">
        <f>SUM('公开9'!T10)</f>
        <v>422</v>
      </c>
      <c r="H9" s="48"/>
    </row>
    <row r="10" spans="1:8" s="43" customFormat="1" ht="22.5" customHeight="1">
      <c r="A10" s="124" t="s">
        <v>175</v>
      </c>
      <c r="B10" s="125"/>
      <c r="C10" s="126"/>
      <c r="D10" s="133" t="s">
        <v>176</v>
      </c>
      <c r="E10" s="47">
        <f t="shared" si="0"/>
        <v>1410</v>
      </c>
      <c r="F10" s="47">
        <f>SUM('公开9'!F11)</f>
        <v>1410</v>
      </c>
      <c r="G10" s="47">
        <f>SUM('公开9'!T11)</f>
        <v>0</v>
      </c>
      <c r="H10" s="48"/>
    </row>
    <row r="11" spans="1:8" s="43" customFormat="1" ht="22.5" customHeight="1">
      <c r="A11" s="124"/>
      <c r="B11" s="125" t="s">
        <v>177</v>
      </c>
      <c r="C11" s="126"/>
      <c r="D11" s="133" t="s">
        <v>178</v>
      </c>
      <c r="E11" s="47">
        <f t="shared" si="0"/>
        <v>1410</v>
      </c>
      <c r="F11" s="47">
        <f>SUM('公开9'!F12)</f>
        <v>1410</v>
      </c>
      <c r="G11" s="47">
        <f>SUM('公开9'!T12)</f>
        <v>0</v>
      </c>
      <c r="H11" s="48"/>
    </row>
    <row r="12" spans="1:8" s="43" customFormat="1" ht="22.5" customHeight="1">
      <c r="A12" s="134" t="s">
        <v>171</v>
      </c>
      <c r="B12" s="135" t="s">
        <v>171</v>
      </c>
      <c r="C12" s="136" t="s">
        <v>179</v>
      </c>
      <c r="D12" s="137" t="s">
        <v>180</v>
      </c>
      <c r="E12" s="47">
        <f t="shared" si="0"/>
        <v>1410</v>
      </c>
      <c r="F12" s="47">
        <f>SUM('公开9'!F13)</f>
        <v>1410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48" t="s">
        <v>123</v>
      </c>
      <c r="B1" s="148"/>
      <c r="C1" s="148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2643</v>
      </c>
    </row>
    <row r="5" spans="1:3" ht="24" customHeight="1">
      <c r="A5" s="58">
        <v>301</v>
      </c>
      <c r="B5" s="59" t="s">
        <v>92</v>
      </c>
      <c r="C5" s="57">
        <f>SUM(C6:C8)</f>
        <v>1137</v>
      </c>
    </row>
    <row r="6" spans="1:3" ht="24" customHeight="1">
      <c r="A6" s="58">
        <v>30101</v>
      </c>
      <c r="B6" s="60" t="s">
        <v>126</v>
      </c>
      <c r="C6" s="61">
        <f>SUM('公开9'!H6)</f>
        <v>659</v>
      </c>
    </row>
    <row r="7" spans="1:3" ht="24" customHeight="1">
      <c r="A7" s="58">
        <v>30102</v>
      </c>
      <c r="B7" s="60" t="s">
        <v>127</v>
      </c>
      <c r="C7" s="57">
        <f>SUM('公开9'!I6)</f>
        <v>478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80</v>
      </c>
    </row>
    <row r="10" spans="1:3" ht="24" customHeight="1">
      <c r="A10" s="58">
        <v>30201</v>
      </c>
      <c r="B10" s="60" t="s">
        <v>130</v>
      </c>
      <c r="C10" s="57">
        <f>SUM('公开9'!K6)</f>
        <v>37</v>
      </c>
    </row>
    <row r="11" spans="1:3" ht="24" customHeight="1">
      <c r="A11" s="58">
        <v>30205</v>
      </c>
      <c r="B11" s="60" t="s">
        <v>131</v>
      </c>
      <c r="C11" s="57">
        <f>SUM('公开9'!L6)</f>
        <v>1</v>
      </c>
    </row>
    <row r="12" spans="1:3" ht="24" customHeight="1">
      <c r="A12" s="58">
        <v>30206</v>
      </c>
      <c r="B12" s="60" t="s">
        <v>132</v>
      </c>
      <c r="C12" s="57">
        <f>SUM('公开9'!M6)</f>
        <v>5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2</v>
      </c>
    </row>
    <row r="15" spans="1:3" ht="24" customHeight="1">
      <c r="A15" s="58">
        <v>30231</v>
      </c>
      <c r="B15" s="60" t="s">
        <v>135</v>
      </c>
      <c r="C15" s="57">
        <f>SUM('公开9'!P6)</f>
        <v>35</v>
      </c>
    </row>
    <row r="16" spans="1:3" ht="24" customHeight="1">
      <c r="A16" s="58">
        <v>303</v>
      </c>
      <c r="B16" s="62" t="s">
        <v>136</v>
      </c>
      <c r="C16" s="57">
        <f>SUM(C17:C19)</f>
        <v>1426</v>
      </c>
    </row>
    <row r="17" spans="1:3" ht="24" customHeight="1">
      <c r="A17" s="58">
        <v>30301</v>
      </c>
      <c r="B17" s="60" t="s">
        <v>137</v>
      </c>
      <c r="C17" s="57">
        <v>108</v>
      </c>
    </row>
    <row r="18" spans="1:3" ht="24" customHeight="1">
      <c r="A18" s="58">
        <v>30302</v>
      </c>
      <c r="B18" s="60" t="s">
        <v>138</v>
      </c>
      <c r="C18" s="57">
        <v>1299</v>
      </c>
    </row>
    <row r="19" spans="1:3" ht="24" customHeight="1">
      <c r="A19" s="58">
        <v>30305</v>
      </c>
      <c r="B19" s="60" t="s">
        <v>139</v>
      </c>
      <c r="C19" s="57">
        <f>SUM('公开9'!S6)</f>
        <v>19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48" t="s">
        <v>140</v>
      </c>
      <c r="B1" s="148"/>
      <c r="C1" s="148"/>
      <c r="D1" s="148"/>
      <c r="E1" s="148"/>
      <c r="F1" s="148"/>
      <c r="G1" s="148"/>
      <c r="H1" s="148"/>
    </row>
    <row r="2" spans="1:8" ht="20.25" customHeight="1">
      <c r="A2" s="44"/>
      <c r="G2" s="149" t="s">
        <v>2</v>
      </c>
      <c r="H2" s="149"/>
    </row>
    <row r="3" spans="1:8" s="43" customFormat="1" ht="22.5" customHeight="1">
      <c r="A3" s="151" t="s">
        <v>74</v>
      </c>
      <c r="B3" s="152"/>
      <c r="C3" s="153"/>
      <c r="D3" s="143" t="s">
        <v>75</v>
      </c>
      <c r="E3" s="143" t="s">
        <v>81</v>
      </c>
      <c r="F3" s="143" t="s">
        <v>89</v>
      </c>
      <c r="G3" s="143" t="s">
        <v>90</v>
      </c>
      <c r="H3" s="143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50"/>
      <c r="E4" s="150"/>
      <c r="F4" s="150"/>
      <c r="G4" s="150"/>
      <c r="H4" s="150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66" t="s">
        <v>141</v>
      </c>
      <c r="B2" s="16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35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35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>
        <v>35</v>
      </c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