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<sst xmlns="http://schemas.openxmlformats.org/spreadsheetml/2006/main" count="319" uniqueCount="175">
  <si>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</si>
  <si>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</si>
  <si>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</si>
  <si>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</si>
  <si>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</si>
  <si>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</si>
  <si>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</si>
  <si>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</si>
  <si>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</si>
  <si>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</si>
  <si>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</si>
  <si>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</si>
  <si>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</si>
  <si>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</si>
  <si>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</si>
  <si>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</si>
  <si>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</si>
  <si>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</si>
  <si>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</si>
  <si>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</si>
  <si>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</si>
  <si>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</si>
  <si>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</si>
  <si>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</si>
  <si>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</si>
  <si>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</si>
  <si>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</si>
  <si>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</si>
  <si>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</si>
  <si>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</si>
  <si>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</si>
  <si>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</si>
  <si>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</si>
  <si>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</si>
  <si>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</si>
  <si>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</si>
  <si>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</si>
  <si>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</si>
  <si>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</si>
  <si>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</si>
  <si>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</si>
  <si>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</si>
  <si>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</si>
  <si>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</si>
  <si>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</si>
  <si>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</si>
  <si>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</si>
  <si>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</si>
  <si>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</si>
  <si>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</si>
  <si>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</si>
  <si>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</si>
  <si>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</si>
  <si>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</si>
  <si>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</si>
  <si>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</si>
  <si>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</si>
  <si>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</si>
  <si>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</si>
  <si>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</si>
  <si>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</si>
  <si>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</si>
  <si>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</si>
  <si>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</si>
  <si>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</si>
  <si>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</si>
  <si>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</si>
  <si>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</si>
  <si>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</si>
  <si>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</si>
  <si>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</si>
  <si>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</si>
  <si>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</si>
  <si>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</si>
  <si>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</si>
  <si>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</si>
  <si>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</si>
  <si>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</si>
  <si>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</si>
  <si>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</si>
  <si>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</si>
  <si>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</si>
  <si>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</si>
  <si>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</si>
  <si>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</si>
  <si>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</si>
  <si>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</si>
  <si>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</si>
  <si>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</si>
  <si>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</si>
  <si>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</si>
  <si>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</si>
  <si>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</si>
  <si>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</si>
  <si>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</si>
  <si>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</si>
  <si>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</si>
  <si>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</si>
  <si>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</si>
  <si>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</si>
  <si>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</si>
  <si>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</si>
  <si>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</si>
  <si>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</si>
  <si>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</si>
  <si>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</si>
  <si>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</si>
  <si>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</si>
  <si>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</si>
  <si>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</si>
  <si>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</si>
  <si>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</si>
  <si>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</si>
  <si>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</si>
  <si>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</si>
  <si>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</si>
  <si>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</si>
  <si>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</si>
  <si>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</si>
  <si>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</si>
  <si>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</si>
  <si>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</si>
  <si>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</si>
  <si>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</si>
  <si>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</si>
  <si>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</si>
  <si>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</si>
  <si>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</si>
  <si>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</si>
  <si>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</si>
  <si>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</si>
  <si>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</si>
  <si>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</si>
  <si>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</si>
  <si>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</si>
  <si>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</si>
  <si>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</si>
  <si>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</si>
  <si>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</si>
  <si>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</si>
  <si>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</si>
  <si>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</si>
  <si>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</si>
  <si>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</si>
  <si>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</si>
  <si>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</si>
  <si>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</si>
  <si>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</si>
  <si>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</si>
  <si>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</si>
  <si>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</si>
  <si>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</si>
  <si>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</si>
  <si>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</si>
  <si>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</si>
  <si>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</si>
  <si>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</si>
  <si>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</si>
  <si>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</si>
  <si>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</si>
  <si>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</si>
  <si>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</si>
  <si>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</si>
  <si>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</si>
  <si>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</si>
  <si>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</si>
  <si>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</si>
  <si>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213</t>
  </si>
  <si>
    <t>农林水支出</t>
  </si>
  <si>
    <t>01</t>
  </si>
  <si>
    <t xml:space="preserve">  农业</t>
  </si>
  <si>
    <t xml:space="preserve">  </t>
  </si>
  <si>
    <t>04</t>
  </si>
  <si>
    <t xml:space="preserve">    事业运行</t>
  </si>
  <si>
    <t>部门名称：大洼区渔政管理所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</si>
</sst>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A9" sqref="A9:N9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4" ht="10.5" customHeight="1"/>
    <row r="15" ht="11.25" hidden="1"/>
    <row r="16" spans="1:14" ht="31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78.75" customHeight="1">
      <c r="A17" s="129" t="s">
        <v>174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A7:D9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64" t="s">
        <v>151</v>
      </c>
      <c r="AE2" s="164"/>
    </row>
    <row r="3" spans="1:31" ht="18.75" customHeight="1">
      <c r="A3" s="152" t="s">
        <v>74</v>
      </c>
      <c r="B3" s="152"/>
      <c r="C3" s="152"/>
      <c r="D3" s="151" t="s">
        <v>75</v>
      </c>
      <c r="E3" s="161" t="s">
        <v>152</v>
      </c>
      <c r="F3" s="155" t="s">
        <v>153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55" t="s">
        <v>90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31" ht="18.75" customHeight="1">
      <c r="A4" s="127" t="s">
        <v>78</v>
      </c>
      <c r="B4" s="127" t="s">
        <v>79</v>
      </c>
      <c r="C4" s="151" t="s">
        <v>80</v>
      </c>
      <c r="D4" s="153"/>
      <c r="E4" s="165"/>
      <c r="F4" s="161" t="s">
        <v>81</v>
      </c>
      <c r="G4" s="155" t="s">
        <v>92</v>
      </c>
      <c r="H4" s="156"/>
      <c r="I4" s="157"/>
      <c r="J4" s="155" t="s">
        <v>154</v>
      </c>
      <c r="K4" s="156"/>
      <c r="L4" s="156"/>
      <c r="M4" s="156"/>
      <c r="N4" s="156"/>
      <c r="O4" s="156"/>
      <c r="P4" s="157"/>
      <c r="Q4" s="155" t="s">
        <v>136</v>
      </c>
      <c r="R4" s="156"/>
      <c r="S4" s="157"/>
      <c r="T4" s="161" t="s">
        <v>81</v>
      </c>
      <c r="U4" s="158" t="s">
        <v>155</v>
      </c>
      <c r="V4" s="159"/>
      <c r="W4" s="159"/>
      <c r="X4" s="159"/>
      <c r="Y4" s="159"/>
      <c r="Z4" s="159"/>
      <c r="AA4" s="159"/>
      <c r="AB4" s="160"/>
      <c r="AC4" s="166" t="s">
        <v>156</v>
      </c>
      <c r="AD4" s="166" t="s">
        <v>157</v>
      </c>
      <c r="AE4" s="166" t="s">
        <v>158</v>
      </c>
    </row>
    <row r="5" spans="1:31" ht="42.75" customHeight="1">
      <c r="A5" s="150"/>
      <c r="B5" s="150"/>
      <c r="C5" s="152"/>
      <c r="D5" s="154"/>
      <c r="E5" s="162"/>
      <c r="F5" s="162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2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2" s="1" customFormat="1" ht="27" customHeight="1">
      <c r="A6" s="173"/>
      <c r="B6" s="174"/>
      <c r="C6" s="175"/>
      <c r="D6" s="173" t="s">
        <v>81</v>
      </c>
      <c r="E6" s="176">
        <f>SUM(F6,T6,)</f>
        <v>584</v>
      </c>
      <c r="F6" s="177">
        <f>SUM(G6,J6,Q6,)</f>
        <v>584</v>
      </c>
      <c r="G6" s="177">
        <f>SUM(H6:I6)</f>
        <v>562</v>
      </c>
      <c r="H6" s="176">
        <f aca="true" t="shared" si="0" ref="H6:I8">SUM(H7)</f>
        <v>326</v>
      </c>
      <c r="I6" s="176">
        <f t="shared" si="0"/>
        <v>236</v>
      </c>
      <c r="J6" s="176">
        <f>SUM(K6:P6)</f>
        <v>20</v>
      </c>
      <c r="K6" s="176">
        <f aca="true" t="shared" si="1" ref="K6:P8">SUM(K7)</f>
        <v>16</v>
      </c>
      <c r="L6" s="176">
        <f t="shared" si="1"/>
        <v>1</v>
      </c>
      <c r="M6" s="176">
        <f t="shared" si="1"/>
        <v>2</v>
      </c>
      <c r="N6" s="176">
        <f t="shared" si="1"/>
        <v>1</v>
      </c>
      <c r="O6" s="176">
        <f t="shared" si="1"/>
        <v>0</v>
      </c>
      <c r="P6" s="176">
        <f t="shared" si="1"/>
        <v>0</v>
      </c>
      <c r="Q6" s="176">
        <f>SUM(R6:S6)</f>
        <v>2</v>
      </c>
      <c r="R6" s="176">
        <f aca="true" t="shared" si="2" ref="R6:S8">SUM(R7)</f>
        <v>0</v>
      </c>
      <c r="S6" s="176">
        <f t="shared" si="2"/>
        <v>2</v>
      </c>
      <c r="T6" s="178">
        <f>SUM(U6,AC6,AD6,AE6)</f>
        <v>0</v>
      </c>
      <c r="U6" s="178">
        <f>SUM(V6:AB6)</f>
        <v>0</v>
      </c>
      <c r="V6" s="178">
        <f aca="true" t="shared" si="3" ref="V6:AE8">SUM(V7)</f>
        <v>0</v>
      </c>
      <c r="W6" s="178">
        <f t="shared" si="3"/>
        <v>0</v>
      </c>
      <c r="X6" s="178">
        <f t="shared" si="3"/>
        <v>0</v>
      </c>
      <c r="Y6" s="178">
        <f t="shared" si="3"/>
        <v>0</v>
      </c>
      <c r="Z6" s="178">
        <f t="shared" si="3"/>
        <v>0</v>
      </c>
      <c r="AA6" s="178">
        <f t="shared" si="3"/>
        <v>0</v>
      </c>
      <c r="AB6" s="178">
        <f t="shared" si="3"/>
        <v>0</v>
      </c>
      <c r="AC6" s="178">
        <f t="shared" si="3"/>
        <v>0</v>
      </c>
      <c r="AD6" s="178">
        <f t="shared" si="3"/>
        <v>0</v>
      </c>
      <c r="AE6" s="178">
        <f t="shared" si="3"/>
        <v>0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1" customFormat="1" ht="27" customHeight="1">
      <c r="A7" s="173" t="s">
        <v>167</v>
      </c>
      <c r="B7" s="174"/>
      <c r="C7" s="175"/>
      <c r="D7" s="179" t="s">
        <v>168</v>
      </c>
      <c r="E7" s="176">
        <f>SUM(F7,T7)</f>
        <v>584</v>
      </c>
      <c r="F7" s="177">
        <f>SUM(G7+J7+Q7)</f>
        <v>584</v>
      </c>
      <c r="G7" s="176">
        <f>SUM(H7:I7)</f>
        <v>562</v>
      </c>
      <c r="H7" s="176">
        <f t="shared" si="0"/>
        <v>326</v>
      </c>
      <c r="I7" s="176">
        <f t="shared" si="0"/>
        <v>236</v>
      </c>
      <c r="J7" s="176">
        <f>SUM(K7:P7)</f>
        <v>20</v>
      </c>
      <c r="K7" s="176">
        <f>SUM(K8)</f>
        <v>16</v>
      </c>
      <c r="L7" s="176">
        <f t="shared" si="1"/>
        <v>1</v>
      </c>
      <c r="M7" s="176">
        <f t="shared" si="1"/>
        <v>2</v>
      </c>
      <c r="N7" s="176">
        <f t="shared" si="1"/>
        <v>1</v>
      </c>
      <c r="O7" s="176">
        <f t="shared" si="1"/>
        <v>0</v>
      </c>
      <c r="P7" s="176">
        <f t="shared" si="1"/>
        <v>0</v>
      </c>
      <c r="Q7" s="176">
        <f>SUM(R7:S7)</f>
        <v>2</v>
      </c>
      <c r="R7" s="176">
        <f t="shared" si="2"/>
        <v>0</v>
      </c>
      <c r="S7" s="176">
        <f t="shared" si="2"/>
        <v>2</v>
      </c>
      <c r="T7" s="178">
        <f>SUM(U7,AC7,AD7,AE7,)</f>
        <v>0</v>
      </c>
      <c r="U7" s="178">
        <f>SUM(V7:AB7)</f>
        <v>0</v>
      </c>
      <c r="V7" s="178">
        <f>SUM(V8)</f>
        <v>0</v>
      </c>
      <c r="W7" s="178">
        <f t="shared" si="3"/>
        <v>0</v>
      </c>
      <c r="X7" s="178">
        <f t="shared" si="3"/>
        <v>0</v>
      </c>
      <c r="Y7" s="178">
        <f t="shared" si="3"/>
        <v>0</v>
      </c>
      <c r="Z7" s="178">
        <f t="shared" si="3"/>
        <v>0</v>
      </c>
      <c r="AA7" s="178">
        <f t="shared" si="3"/>
        <v>0</v>
      </c>
      <c r="AB7" s="178">
        <f t="shared" si="3"/>
        <v>0</v>
      </c>
      <c r="AC7" s="178">
        <v>0</v>
      </c>
      <c r="AD7" s="178">
        <v>0</v>
      </c>
      <c r="AE7" s="178"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s="1" customFormat="1" ht="27" customHeight="1">
      <c r="A8" s="173"/>
      <c r="B8" s="174" t="s">
        <v>169</v>
      </c>
      <c r="C8" s="175"/>
      <c r="D8" s="179" t="s">
        <v>170</v>
      </c>
      <c r="E8" s="176">
        <f>SUM(F8,T8)</f>
        <v>584</v>
      </c>
      <c r="F8" s="177">
        <f>SUM(G8+J8+Q8)</f>
        <v>584</v>
      </c>
      <c r="G8" s="176">
        <f>SUM(H8:I8)</f>
        <v>562</v>
      </c>
      <c r="H8" s="176">
        <f t="shared" si="0"/>
        <v>326</v>
      </c>
      <c r="I8" s="176">
        <f t="shared" si="0"/>
        <v>236</v>
      </c>
      <c r="J8" s="176">
        <f>SUM(K8:P8)</f>
        <v>20</v>
      </c>
      <c r="K8" s="176">
        <f>SUM(K9)</f>
        <v>16</v>
      </c>
      <c r="L8" s="176">
        <f t="shared" si="1"/>
        <v>1</v>
      </c>
      <c r="M8" s="176">
        <f t="shared" si="1"/>
        <v>2</v>
      </c>
      <c r="N8" s="176">
        <f t="shared" si="1"/>
        <v>1</v>
      </c>
      <c r="O8" s="176">
        <f t="shared" si="1"/>
        <v>0</v>
      </c>
      <c r="P8" s="176">
        <f t="shared" si="1"/>
        <v>0</v>
      </c>
      <c r="Q8" s="176">
        <f>SUM(R8:S8)</f>
        <v>2</v>
      </c>
      <c r="R8" s="176">
        <f t="shared" si="2"/>
        <v>0</v>
      </c>
      <c r="S8" s="176">
        <f t="shared" si="2"/>
        <v>2</v>
      </c>
      <c r="T8" s="178">
        <f>SUM(U8,AC8,AD8,AE8,)</f>
        <v>0</v>
      </c>
      <c r="U8" s="178">
        <f>SUM(V8:AB8)</f>
        <v>0</v>
      </c>
      <c r="V8" s="178">
        <f>SUM(V9)</f>
        <v>0</v>
      </c>
      <c r="W8" s="178">
        <f t="shared" si="3"/>
        <v>0</v>
      </c>
      <c r="X8" s="178">
        <f t="shared" si="3"/>
        <v>0</v>
      </c>
      <c r="Y8" s="178">
        <f t="shared" si="3"/>
        <v>0</v>
      </c>
      <c r="Z8" s="178">
        <f t="shared" si="3"/>
        <v>0</v>
      </c>
      <c r="AA8" s="178">
        <f t="shared" si="3"/>
        <v>0</v>
      </c>
      <c r="AB8" s="178">
        <v>0</v>
      </c>
      <c r="AC8" s="178">
        <v>0</v>
      </c>
      <c r="AD8" s="178">
        <v>0</v>
      </c>
      <c r="AE8" s="178"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s="1" customFormat="1" ht="27" customHeight="1">
      <c r="A9" s="173" t="s">
        <v>171</v>
      </c>
      <c r="B9" s="174" t="s">
        <v>171</v>
      </c>
      <c r="C9" s="175" t="s">
        <v>172</v>
      </c>
      <c r="D9" s="179" t="s">
        <v>173</v>
      </c>
      <c r="E9" s="176">
        <f>SUM(F9,T9)</f>
        <v>584</v>
      </c>
      <c r="F9" s="177">
        <f>SUM(G9+J9+Q9)</f>
        <v>584</v>
      </c>
      <c r="G9" s="176">
        <f>SUM(H9:I9)</f>
        <v>562</v>
      </c>
      <c r="H9" s="176">
        <v>326</v>
      </c>
      <c r="I9" s="176">
        <v>236</v>
      </c>
      <c r="J9" s="176">
        <f>SUM(K9:P9)</f>
        <v>20</v>
      </c>
      <c r="K9" s="176">
        <v>16</v>
      </c>
      <c r="L9" s="176">
        <v>1</v>
      </c>
      <c r="M9" s="176">
        <v>2</v>
      </c>
      <c r="N9" s="176">
        <v>1</v>
      </c>
      <c r="O9" s="176"/>
      <c r="P9" s="176">
        <v>0</v>
      </c>
      <c r="Q9" s="176">
        <f>SUM(R9:S9)</f>
        <v>2</v>
      </c>
      <c r="R9" s="176"/>
      <c r="S9" s="176">
        <v>2</v>
      </c>
      <c r="T9" s="178">
        <f>SUM(U9,AC9,AD9,AE9,)</f>
        <v>0</v>
      </c>
      <c r="U9" s="178">
        <f>SUM(V9:AB9)</f>
        <v>0</v>
      </c>
      <c r="V9" s="178">
        <v>0</v>
      </c>
      <c r="W9" s="178">
        <v>0</v>
      </c>
      <c r="X9" s="178">
        <v>0</v>
      </c>
      <c r="Y9" s="178">
        <v>0</v>
      </c>
      <c r="Z9" s="178">
        <v>0</v>
      </c>
      <c r="AA9" s="178">
        <v>0</v>
      </c>
      <c r="AB9" s="178">
        <v>0</v>
      </c>
      <c r="AC9" s="178">
        <v>0</v>
      </c>
      <c r="AD9" s="178">
        <v>0</v>
      </c>
      <c r="AE9" s="178">
        <v>0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3" s="1" customFormat="1" ht="27" customHeight="1">
      <c r="A10" s="8"/>
      <c r="B10" s="7"/>
      <c r="C10" s="26"/>
      <c r="D10" s="11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  <c r="AG10" s="25"/>
      <c r="AH10" s="25"/>
      <c r="AI10" s="25"/>
      <c r="AJ10" s="25"/>
      <c r="AK10" s="25"/>
      <c r="AL10" s="2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8"/>
      <c r="B11" s="7"/>
      <c r="C11" s="26"/>
      <c r="D11" s="11"/>
      <c r="E11" s="27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  <c r="AG11" s="25"/>
      <c r="AH11" s="25"/>
      <c r="AI11" s="25"/>
      <c r="AJ11" s="25"/>
      <c r="AK11" s="25"/>
      <c r="AL11" s="2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8"/>
      <c r="B12" s="7"/>
      <c r="C12" s="26"/>
      <c r="D12" s="11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  <c r="AG12" s="25"/>
      <c r="AH12" s="25"/>
      <c r="AI12" s="25"/>
      <c r="AJ12" s="25"/>
      <c r="AK12" s="25"/>
      <c r="AL12" s="2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29"/>
      <c r="B13" s="29"/>
      <c r="C13" s="29"/>
      <c r="D13" s="29"/>
      <c r="E13" s="27"/>
      <c r="F13" s="28"/>
      <c r="G13" s="27"/>
      <c r="H13" s="30"/>
      <c r="I13" s="30"/>
      <c r="J13" s="27"/>
      <c r="K13" s="15"/>
      <c r="L13" s="15"/>
      <c r="M13" s="15"/>
      <c r="N13" s="15"/>
      <c r="O13" s="15"/>
      <c r="P13" s="15"/>
      <c r="Q13" s="27"/>
      <c r="R13" s="15"/>
      <c r="S13" s="15"/>
      <c r="T13" s="36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5"/>
      <c r="AG13" s="25"/>
      <c r="AH13" s="25"/>
      <c r="AI13" s="25"/>
      <c r="AJ13" s="25"/>
      <c r="AK13" s="25"/>
      <c r="AL13" s="2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1" sqref="I11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1" t="s">
        <v>151</v>
      </c>
      <c r="AB2" s="171"/>
      <c r="AC2" s="2"/>
      <c r="AD2" s="2"/>
    </row>
    <row r="3" spans="1:30" s="1" customFormat="1" ht="27" customHeight="1">
      <c r="A3" s="152" t="s">
        <v>74</v>
      </c>
      <c r="B3" s="152"/>
      <c r="C3" s="152"/>
      <c r="D3" s="151" t="s">
        <v>75</v>
      </c>
      <c r="E3" s="168" t="s">
        <v>152</v>
      </c>
      <c r="F3" s="168" t="s">
        <v>153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 t="s">
        <v>90</v>
      </c>
      <c r="U3" s="168"/>
      <c r="V3" s="168"/>
      <c r="W3" s="168"/>
      <c r="X3" s="168"/>
      <c r="Y3" s="168"/>
      <c r="Z3" s="168"/>
      <c r="AA3" s="168"/>
      <c r="AB3" s="168"/>
      <c r="AC3" s="2"/>
      <c r="AD3" s="2"/>
    </row>
    <row r="4" spans="1:30" s="1" customFormat="1" ht="36.75" customHeight="1">
      <c r="A4" s="127" t="s">
        <v>78</v>
      </c>
      <c r="B4" s="127" t="s">
        <v>79</v>
      </c>
      <c r="C4" s="151" t="s">
        <v>80</v>
      </c>
      <c r="D4" s="153"/>
      <c r="E4" s="168"/>
      <c r="F4" s="168" t="s">
        <v>81</v>
      </c>
      <c r="G4" s="168" t="s">
        <v>92</v>
      </c>
      <c r="H4" s="168"/>
      <c r="I4" s="168"/>
      <c r="J4" s="168"/>
      <c r="K4" s="168" t="s">
        <v>154</v>
      </c>
      <c r="L4" s="168"/>
      <c r="M4" s="168"/>
      <c r="N4" s="168"/>
      <c r="O4" s="168"/>
      <c r="P4" s="168"/>
      <c r="Q4" s="168"/>
      <c r="R4" s="169" t="s">
        <v>136</v>
      </c>
      <c r="S4" s="170"/>
      <c r="T4" s="165" t="s">
        <v>81</v>
      </c>
      <c r="U4" s="167" t="s">
        <v>155</v>
      </c>
      <c r="V4" s="167"/>
      <c r="W4" s="167"/>
      <c r="X4" s="167"/>
      <c r="Y4" s="167"/>
      <c r="Z4" s="172" t="s">
        <v>156</v>
      </c>
      <c r="AA4" s="172" t="s">
        <v>157</v>
      </c>
      <c r="AB4" s="172" t="s">
        <v>158</v>
      </c>
      <c r="AC4" s="2"/>
      <c r="AD4" s="2"/>
    </row>
    <row r="5" spans="1:30" s="1" customFormat="1" ht="63.75" customHeight="1">
      <c r="A5" s="150"/>
      <c r="B5" s="150"/>
      <c r="C5" s="152"/>
      <c r="D5" s="154"/>
      <c r="E5" s="161"/>
      <c r="F5" s="161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2"/>
      <c r="AA5" s="172"/>
      <c r="AB5" s="172"/>
      <c r="AC5" s="22"/>
      <c r="AD5" s="22"/>
    </row>
    <row r="6" spans="1:30" s="1" customFormat="1" ht="27" customHeight="1">
      <c r="A6" s="174"/>
      <c r="B6" s="174"/>
      <c r="C6" s="174"/>
      <c r="D6" s="173" t="s">
        <v>81</v>
      </c>
      <c r="E6" s="9">
        <f>SUM(F6+T6)</f>
        <v>850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850</v>
      </c>
      <c r="U6" s="9">
        <f>SUM(V6:Y6)</f>
        <v>850</v>
      </c>
      <c r="V6" s="9">
        <f t="shared" si="1"/>
        <v>0</v>
      </c>
      <c r="W6" s="9">
        <f t="shared" si="1"/>
        <v>0</v>
      </c>
      <c r="X6" s="180">
        <f>SUM(X7)</f>
        <v>350</v>
      </c>
      <c r="Y6" s="9">
        <f t="shared" si="1"/>
        <v>500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174" t="s">
        <v>167</v>
      </c>
      <c r="B7" s="174"/>
      <c r="C7" s="174"/>
      <c r="D7" s="179" t="s">
        <v>168</v>
      </c>
      <c r="E7" s="9">
        <f aca="true" t="shared" si="2" ref="E7:E21">SUM(F7+T7)</f>
        <v>850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850</v>
      </c>
      <c r="U7" s="9">
        <f aca="true" t="shared" si="8" ref="U7:U21">SUM(V7:Y7)</f>
        <v>850</v>
      </c>
      <c r="V7" s="9"/>
      <c r="W7" s="9"/>
      <c r="X7" s="180">
        <f>SUM(X8)</f>
        <v>350</v>
      </c>
      <c r="Y7" s="9">
        <v>500</v>
      </c>
      <c r="Z7" s="9"/>
      <c r="AA7" s="9"/>
      <c r="AB7" s="9"/>
      <c r="AC7" s="22"/>
      <c r="AD7" s="2"/>
    </row>
    <row r="8" spans="1:30" s="1" customFormat="1" ht="27" customHeight="1">
      <c r="A8" s="174"/>
      <c r="B8" s="174" t="s">
        <v>169</v>
      </c>
      <c r="C8" s="174"/>
      <c r="D8" s="179" t="s">
        <v>170</v>
      </c>
      <c r="E8" s="9">
        <f t="shared" si="2"/>
        <v>850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850</v>
      </c>
      <c r="U8" s="9">
        <f t="shared" si="8"/>
        <v>850</v>
      </c>
      <c r="V8" s="9"/>
      <c r="W8" s="9"/>
      <c r="X8" s="180">
        <f>SUM(X9)</f>
        <v>350</v>
      </c>
      <c r="Y8" s="9">
        <v>500</v>
      </c>
      <c r="Z8" s="9"/>
      <c r="AA8" s="9"/>
      <c r="AB8" s="9"/>
      <c r="AC8" s="22"/>
      <c r="AD8" s="2"/>
    </row>
    <row r="9" spans="1:30" s="1" customFormat="1" ht="27" customHeight="1">
      <c r="A9" s="174" t="s">
        <v>171</v>
      </c>
      <c r="B9" s="174" t="s">
        <v>171</v>
      </c>
      <c r="C9" s="174" t="s">
        <v>172</v>
      </c>
      <c r="D9" s="179" t="s">
        <v>173</v>
      </c>
      <c r="E9" s="9">
        <f t="shared" si="2"/>
        <v>850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850</v>
      </c>
      <c r="U9" s="9">
        <f t="shared" si="8"/>
        <v>850</v>
      </c>
      <c r="V9" s="10"/>
      <c r="W9" s="20"/>
      <c r="X9" s="180">
        <v>350</v>
      </c>
      <c r="Y9" s="20">
        <v>500</v>
      </c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6" sqref="C36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0" t="s">
        <v>1</v>
      </c>
      <c r="B1" s="130"/>
      <c r="C1" s="130"/>
      <c r="D1" s="130"/>
      <c r="E1" s="130"/>
      <c r="F1" s="130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1" t="s">
        <v>3</v>
      </c>
      <c r="B3" s="131"/>
      <c r="C3" s="131" t="s">
        <v>4</v>
      </c>
      <c r="D3" s="131"/>
      <c r="E3" s="131"/>
      <c r="F3" s="131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584</v>
      </c>
      <c r="C5" s="95" t="s">
        <v>10</v>
      </c>
      <c r="D5" s="6">
        <f>SUM(D6:D8)</f>
        <v>584</v>
      </c>
      <c r="E5" s="96" t="s">
        <v>11</v>
      </c>
      <c r="F5" s="6"/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562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850</v>
      </c>
      <c r="C7" s="99" t="s">
        <v>16</v>
      </c>
      <c r="D7" s="6">
        <f>SUM('公开9'!J6+'公开10'!K6)</f>
        <v>20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2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850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850</v>
      </c>
      <c r="C10" s="99" t="s">
        <v>25</v>
      </c>
      <c r="D10" s="6">
        <f>SUM('公开9'!T6+'公开10'!U6)</f>
        <v>850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/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>
        <v>1434</v>
      </c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1434</v>
      </c>
      <c r="C30" s="92" t="s">
        <v>67</v>
      </c>
      <c r="D30" s="112">
        <f>D5+D9+D19+D20+D21</f>
        <v>1434</v>
      </c>
      <c r="E30" s="92" t="s">
        <v>67</v>
      </c>
      <c r="F30" s="118">
        <f>SUM(F5:F29)</f>
        <v>1434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1434</v>
      </c>
      <c r="C35" s="122" t="s">
        <v>71</v>
      </c>
      <c r="D35" s="27">
        <f>D30+D31</f>
        <v>1434</v>
      </c>
      <c r="E35" s="123" t="s">
        <v>72</v>
      </c>
      <c r="F35" s="112">
        <f>F30+F31</f>
        <v>1434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4" t="s">
        <v>74</v>
      </c>
      <c r="B3" s="134"/>
      <c r="C3" s="134"/>
      <c r="D3" s="135" t="s">
        <v>75</v>
      </c>
      <c r="E3" s="134" t="s">
        <v>76</v>
      </c>
      <c r="F3" s="134"/>
      <c r="G3" s="134"/>
      <c r="H3" s="134"/>
      <c r="I3" s="134"/>
      <c r="J3" s="134"/>
      <c r="K3" s="135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36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36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1434</v>
      </c>
      <c r="F5" s="47">
        <f>SUM('公开9'!E6)</f>
        <v>584</v>
      </c>
      <c r="G5" s="47"/>
      <c r="H5" s="47"/>
      <c r="I5" s="47">
        <f>SUM('公开10'!E6)</f>
        <v>850</v>
      </c>
      <c r="J5" s="47"/>
      <c r="K5" s="48"/>
    </row>
    <row r="6" spans="1:11" s="43" customFormat="1" ht="22.5" customHeight="1">
      <c r="A6" s="173" t="s">
        <v>167</v>
      </c>
      <c r="B6" s="174"/>
      <c r="C6" s="175"/>
      <c r="D6" s="179" t="s">
        <v>168</v>
      </c>
      <c r="E6" s="47">
        <f aca="true" t="shared" si="0" ref="E6:E16">SUM(F6:J6)</f>
        <v>1434</v>
      </c>
      <c r="F6" s="47">
        <f>SUM('公开9'!E7)</f>
        <v>584</v>
      </c>
      <c r="G6" s="47"/>
      <c r="H6" s="47"/>
      <c r="I6" s="47">
        <f>SUM('公开10'!E7)</f>
        <v>850</v>
      </c>
      <c r="J6" s="47"/>
      <c r="K6" s="48"/>
    </row>
    <row r="7" spans="1:11" s="43" customFormat="1" ht="22.5" customHeight="1">
      <c r="A7" s="173"/>
      <c r="B7" s="174" t="s">
        <v>169</v>
      </c>
      <c r="C7" s="175"/>
      <c r="D7" s="179" t="s">
        <v>170</v>
      </c>
      <c r="E7" s="47">
        <f t="shared" si="0"/>
        <v>1434</v>
      </c>
      <c r="F7" s="47">
        <f>SUM('公开9'!E8)</f>
        <v>584</v>
      </c>
      <c r="G7" s="47"/>
      <c r="H7" s="47"/>
      <c r="I7" s="47">
        <f>SUM('公开10'!E8)</f>
        <v>850</v>
      </c>
      <c r="J7" s="47"/>
      <c r="K7" s="48"/>
    </row>
    <row r="8" spans="1:11" s="43" customFormat="1" ht="22.5" customHeight="1">
      <c r="A8" s="173" t="s">
        <v>171</v>
      </c>
      <c r="B8" s="174" t="s">
        <v>171</v>
      </c>
      <c r="C8" s="175" t="s">
        <v>172</v>
      </c>
      <c r="D8" s="179" t="s">
        <v>173</v>
      </c>
      <c r="E8" s="47">
        <f t="shared" si="0"/>
        <v>1434</v>
      </c>
      <c r="F8" s="47">
        <f>SUM('公开9'!E9)</f>
        <v>584</v>
      </c>
      <c r="G8" s="47"/>
      <c r="H8" s="47"/>
      <c r="I8" s="47">
        <f>SUM('公开10'!E9)</f>
        <v>850</v>
      </c>
      <c r="J8" s="47"/>
      <c r="K8" s="48"/>
    </row>
    <row r="9" spans="1:11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SUM('公开9'!E10)</f>
        <v>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SUM('公开9'!E11)</f>
        <v>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SUM('公开9'!E12)</f>
        <v>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SUM('公开9'!E13)</f>
        <v>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7" t="s">
        <v>74</v>
      </c>
      <c r="B3" s="138"/>
      <c r="C3" s="139"/>
      <c r="D3" s="135" t="s">
        <v>75</v>
      </c>
      <c r="E3" s="137" t="s">
        <v>88</v>
      </c>
      <c r="F3" s="138"/>
      <c r="G3" s="138"/>
      <c r="H3" s="138"/>
      <c r="I3" s="138"/>
      <c r="J3" s="139"/>
      <c r="K3" s="135" t="s">
        <v>77</v>
      </c>
    </row>
    <row r="4" spans="1:11" s="43" customFormat="1" ht="22.5" customHeight="1">
      <c r="A4" s="145"/>
      <c r="B4" s="146"/>
      <c r="C4" s="147"/>
      <c r="D4" s="143"/>
      <c r="E4" s="144" t="s">
        <v>81</v>
      </c>
      <c r="F4" s="140" t="s">
        <v>89</v>
      </c>
      <c r="G4" s="141"/>
      <c r="H4" s="141"/>
      <c r="I4" s="142"/>
      <c r="J4" s="135" t="s">
        <v>90</v>
      </c>
      <c r="K4" s="143"/>
    </row>
    <row r="5" spans="1:11" s="43" customFormat="1" ht="24">
      <c r="A5" s="45" t="s">
        <v>78</v>
      </c>
      <c r="B5" s="45" t="s">
        <v>79</v>
      </c>
      <c r="C5" s="45" t="s">
        <v>80</v>
      </c>
      <c r="D5" s="136"/>
      <c r="E5" s="144"/>
      <c r="F5" s="47" t="s">
        <v>91</v>
      </c>
      <c r="G5" s="47" t="s">
        <v>92</v>
      </c>
      <c r="H5" s="47" t="s">
        <v>93</v>
      </c>
      <c r="I5" s="47" t="s">
        <v>94</v>
      </c>
      <c r="J5" s="136"/>
      <c r="K5" s="136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1434</v>
      </c>
      <c r="F6" s="47">
        <f>SUM(G6:I6)</f>
        <v>584</v>
      </c>
      <c r="G6" s="47">
        <f>SUM('公开9'!G6+'公开10'!G6)</f>
        <v>562</v>
      </c>
      <c r="H6" s="47">
        <f>SUM('公开9'!J6+'公开10'!K6)</f>
        <v>20</v>
      </c>
      <c r="I6" s="47">
        <f>SUM('公开9'!Q6+'公开10'!R6)</f>
        <v>2</v>
      </c>
      <c r="J6" s="47">
        <f>SUM('公开9'!T6+'公开10'!T6)</f>
        <v>850</v>
      </c>
      <c r="K6" s="48"/>
    </row>
    <row r="7" spans="1:11" s="43" customFormat="1" ht="22.5" customHeight="1">
      <c r="A7" s="173" t="s">
        <v>167</v>
      </c>
      <c r="B7" s="174"/>
      <c r="C7" s="175"/>
      <c r="D7" s="179" t="s">
        <v>168</v>
      </c>
      <c r="E7" s="47">
        <f aca="true" t="shared" si="0" ref="E7:E17">SUM(F7+J7)</f>
        <v>1434</v>
      </c>
      <c r="F7" s="47">
        <f aca="true" t="shared" si="1" ref="F7:F17">SUM(G7:I7)</f>
        <v>584</v>
      </c>
      <c r="G7" s="47">
        <f>SUM('公开9'!G7+'公开10'!G7)</f>
        <v>562</v>
      </c>
      <c r="H7" s="47">
        <f>SUM('公开9'!J7+'公开10'!K7)</f>
        <v>20</v>
      </c>
      <c r="I7" s="47">
        <f>SUM('公开9'!Q7+'公开10'!R7)</f>
        <v>2</v>
      </c>
      <c r="J7" s="47">
        <f>SUM('公开9'!T7+'公开10'!T7)</f>
        <v>850</v>
      </c>
      <c r="K7" s="48"/>
    </row>
    <row r="8" spans="1:11" s="43" customFormat="1" ht="22.5" customHeight="1">
      <c r="A8" s="173"/>
      <c r="B8" s="174" t="s">
        <v>169</v>
      </c>
      <c r="C8" s="175"/>
      <c r="D8" s="179" t="s">
        <v>170</v>
      </c>
      <c r="E8" s="47">
        <f t="shared" si="0"/>
        <v>1434</v>
      </c>
      <c r="F8" s="47">
        <f t="shared" si="1"/>
        <v>584</v>
      </c>
      <c r="G8" s="47">
        <f>SUM('公开9'!G8+'公开10'!G8)</f>
        <v>562</v>
      </c>
      <c r="H8" s="47">
        <f>SUM('公开9'!J8+'公开10'!K8)</f>
        <v>20</v>
      </c>
      <c r="I8" s="47">
        <f>SUM('公开9'!Q8+'公开10'!R8)</f>
        <v>2</v>
      </c>
      <c r="J8" s="47">
        <f>SUM('公开9'!T8+'公开10'!T8)</f>
        <v>850</v>
      </c>
      <c r="K8" s="48"/>
    </row>
    <row r="9" spans="1:11" s="43" customFormat="1" ht="22.5" customHeight="1">
      <c r="A9" s="173" t="s">
        <v>171</v>
      </c>
      <c r="B9" s="174" t="s">
        <v>171</v>
      </c>
      <c r="C9" s="175" t="s">
        <v>172</v>
      </c>
      <c r="D9" s="179" t="s">
        <v>173</v>
      </c>
      <c r="E9" s="47">
        <f t="shared" si="0"/>
        <v>1434</v>
      </c>
      <c r="F9" s="47">
        <f t="shared" si="1"/>
        <v>584</v>
      </c>
      <c r="G9" s="47">
        <f>SUM('公开9'!G9+'公开10'!G9)</f>
        <v>562</v>
      </c>
      <c r="H9" s="47">
        <f>SUM('公开9'!J9+'公开10'!K9)</f>
        <v>20</v>
      </c>
      <c r="I9" s="47">
        <f>SUM('公开9'!Q9+'公开10'!R9)</f>
        <v>2</v>
      </c>
      <c r="J9" s="47">
        <f>SUM('公开9'!T9+'公开10'!T9)</f>
        <v>850</v>
      </c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0</v>
      </c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 t="shared" si="1"/>
        <v>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0</v>
      </c>
      <c r="J11" s="47">
        <f>SUM('公开9'!T11+'公开10'!T11)</f>
        <v>0</v>
      </c>
      <c r="K11" s="48"/>
    </row>
    <row r="12" spans="1:11" s="43" customFormat="1" ht="22.5" customHeight="1">
      <c r="A12" s="8"/>
      <c r="B12" s="7"/>
      <c r="C12" s="26"/>
      <c r="D12" s="11"/>
      <c r="E12" s="47">
        <f t="shared" si="0"/>
        <v>0</v>
      </c>
      <c r="F12" s="47">
        <f t="shared" si="1"/>
        <v>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0</v>
      </c>
      <c r="J12" s="47">
        <f>SUM('公开9'!T12+'公开10'!T12)</f>
        <v>0</v>
      </c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1" sqref="C31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0" t="s">
        <v>95</v>
      </c>
      <c r="B1" s="130"/>
      <c r="C1" s="130"/>
      <c r="D1" s="130"/>
      <c r="E1" s="130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48" t="s">
        <v>3</v>
      </c>
      <c r="B3" s="148"/>
      <c r="C3" s="149" t="s">
        <v>96</v>
      </c>
      <c r="D3" s="124"/>
      <c r="E3" s="12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584</v>
      </c>
      <c r="C5" s="71" t="s">
        <v>100</v>
      </c>
      <c r="D5" s="70">
        <f>SUM('公开1'!F5)</f>
        <v>0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0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v>584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584</v>
      </c>
      <c r="C26" s="65" t="s">
        <v>67</v>
      </c>
      <c r="D26" s="88">
        <f>SUM(D5:D25)</f>
        <v>584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122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584</v>
      </c>
      <c r="F5" s="47">
        <f>SUM('公开9'!F6)</f>
        <v>584</v>
      </c>
      <c r="G5" s="47">
        <f>SUM('公开9'!T6)</f>
        <v>0</v>
      </c>
      <c r="H5" s="48"/>
    </row>
    <row r="6" spans="1:8" s="43" customFormat="1" ht="22.5" customHeight="1">
      <c r="A6" s="173" t="s">
        <v>167</v>
      </c>
      <c r="B6" s="174"/>
      <c r="C6" s="175"/>
      <c r="D6" s="179" t="s">
        <v>168</v>
      </c>
      <c r="E6" s="47">
        <f aca="true" t="shared" si="0" ref="E6:E16">SUM(F6:G6)</f>
        <v>584</v>
      </c>
      <c r="F6" s="47">
        <f>SUM('公开9'!F7)</f>
        <v>584</v>
      </c>
      <c r="G6" s="47">
        <f>SUM('公开9'!T7)</f>
        <v>0</v>
      </c>
      <c r="H6" s="48"/>
    </row>
    <row r="7" spans="1:8" s="43" customFormat="1" ht="22.5" customHeight="1">
      <c r="A7" s="173"/>
      <c r="B7" s="174" t="s">
        <v>169</v>
      </c>
      <c r="C7" s="175"/>
      <c r="D7" s="179" t="s">
        <v>170</v>
      </c>
      <c r="E7" s="47">
        <f t="shared" si="0"/>
        <v>584</v>
      </c>
      <c r="F7" s="47">
        <f>SUM('公开9'!F8)</f>
        <v>584</v>
      </c>
      <c r="G7" s="47">
        <f>SUM('公开9'!T8)</f>
        <v>0</v>
      </c>
      <c r="H7" s="48"/>
    </row>
    <row r="8" spans="1:8" s="43" customFormat="1" ht="22.5" customHeight="1">
      <c r="A8" s="173" t="s">
        <v>171</v>
      </c>
      <c r="B8" s="174" t="s">
        <v>171</v>
      </c>
      <c r="C8" s="175" t="s">
        <v>172</v>
      </c>
      <c r="D8" s="179" t="s">
        <v>173</v>
      </c>
      <c r="E8" s="47">
        <f t="shared" si="0"/>
        <v>584</v>
      </c>
      <c r="F8" s="47">
        <f>SUM('公开9'!F9)</f>
        <v>584</v>
      </c>
      <c r="G8" s="47">
        <f>SUM('公开9'!T9)</f>
        <v>0</v>
      </c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SUM('公开9'!F10)</f>
        <v>0</v>
      </c>
      <c r="G9" s="47">
        <f>SUM('公开9'!T10)</f>
        <v>0</v>
      </c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SUM('公开9'!F11)</f>
        <v>0</v>
      </c>
      <c r="G10" s="47">
        <f>SUM('公开9'!T11)</f>
        <v>0</v>
      </c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SUM('公开9'!F12)</f>
        <v>0</v>
      </c>
      <c r="G11" s="47">
        <f>SUM('公开9'!T12)</f>
        <v>0</v>
      </c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SUM('公开9'!F13)</f>
        <v>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2" t="s">
        <v>123</v>
      </c>
      <c r="B1" s="132"/>
      <c r="C1" s="132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584</v>
      </c>
    </row>
    <row r="5" spans="1:3" ht="24" customHeight="1">
      <c r="A5" s="58">
        <v>301</v>
      </c>
      <c r="B5" s="59" t="s">
        <v>92</v>
      </c>
      <c r="C5" s="57">
        <f>SUM(C6:C8)</f>
        <v>562</v>
      </c>
    </row>
    <row r="6" spans="1:3" ht="24" customHeight="1">
      <c r="A6" s="58">
        <v>30101</v>
      </c>
      <c r="B6" s="60" t="s">
        <v>126</v>
      </c>
      <c r="C6" s="61">
        <f>SUM('公开9'!H6)</f>
        <v>326</v>
      </c>
    </row>
    <row r="7" spans="1:3" ht="24" customHeight="1">
      <c r="A7" s="58">
        <v>30102</v>
      </c>
      <c r="B7" s="60" t="s">
        <v>127</v>
      </c>
      <c r="C7" s="57">
        <f>SUM('公开9'!I6)</f>
        <v>236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20</v>
      </c>
    </row>
    <row r="10" spans="1:3" ht="24" customHeight="1">
      <c r="A10" s="58">
        <v>30201</v>
      </c>
      <c r="B10" s="60" t="s">
        <v>130</v>
      </c>
      <c r="C10" s="57">
        <f>SUM('公开9'!K6)</f>
        <v>16</v>
      </c>
    </row>
    <row r="11" spans="1:3" ht="24" customHeight="1">
      <c r="A11" s="58">
        <v>30205</v>
      </c>
      <c r="B11" s="60" t="s">
        <v>131</v>
      </c>
      <c r="C11" s="57">
        <f>SUM('公开9'!L6)</f>
        <v>1</v>
      </c>
    </row>
    <row r="12" spans="1:3" ht="24" customHeight="1">
      <c r="A12" s="58">
        <v>30206</v>
      </c>
      <c r="B12" s="60" t="s">
        <v>132</v>
      </c>
      <c r="C12" s="57">
        <f>SUM('公开9'!M6)</f>
        <v>2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1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2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0</v>
      </c>
    </row>
    <row r="19" spans="1:3" ht="24" customHeight="1">
      <c r="A19" s="58">
        <v>30305</v>
      </c>
      <c r="B19" s="60" t="s">
        <v>139</v>
      </c>
      <c r="C19" s="57">
        <f>SUM('公开9'!S6)</f>
        <v>2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26" t="s">
        <v>141</v>
      </c>
      <c r="B2" s="12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