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0"/>
  </bookViews>
  <sheets>
    <sheet name="公共财政预算" sheetId="1" r:id="rId1"/>
    <sheet name="三公经费" sheetId="2" r:id="rId2"/>
  </sheets>
  <definedNames>
    <definedName name="_xlnm.Print_Area" localSheetId="0">'公共财政预算'!$A:$B</definedName>
    <definedName name="_xlnm.Print_Area" localSheetId="1">'三公经费'!$A$3:$F$13</definedName>
    <definedName name="_xlnm.Print_Titles" localSheetId="0">'公共财政预算'!$1:$4</definedName>
  </definedNames>
  <calcPr fullCalcOnLoad="1"/>
</workbook>
</file>

<file path=xl/sharedStrings.xml><?xml version="1.0" encoding="utf-8"?>
<sst xmlns="http://schemas.openxmlformats.org/spreadsheetml/2006/main" count="287" uniqueCount="235">
  <si>
    <t>2017年双台子区本级一般公共财政收支预算表</t>
  </si>
  <si>
    <t xml:space="preserve">                                                   单位：万元</t>
  </si>
  <si>
    <t>收入</t>
  </si>
  <si>
    <t>支出</t>
  </si>
  <si>
    <t>项目</t>
  </si>
  <si>
    <t>预算数</t>
  </si>
  <si>
    <t>(一)税收收入</t>
  </si>
  <si>
    <t>一、一般公共服务</t>
  </si>
  <si>
    <t xml:space="preserve">    增值税</t>
  </si>
  <si>
    <t xml:space="preserve">    人大事务</t>
  </si>
  <si>
    <t xml:space="preserve">    营业税</t>
  </si>
  <si>
    <t xml:space="preserve">      行政运行</t>
  </si>
  <si>
    <t xml:space="preserve">    企业所得税</t>
  </si>
  <si>
    <t xml:space="preserve">      一般行政管理事务</t>
  </si>
  <si>
    <t xml:space="preserve">    个人所得税</t>
  </si>
  <si>
    <t xml:space="preserve">      机关服务</t>
  </si>
  <si>
    <t xml:space="preserve">    城市维护建设税</t>
  </si>
  <si>
    <t xml:space="preserve">      人大会议</t>
  </si>
  <si>
    <t xml:space="preserve">    房产税</t>
  </si>
  <si>
    <t xml:space="preserve">      人大立法</t>
  </si>
  <si>
    <t xml:space="preserve">    印花税</t>
  </si>
  <si>
    <t xml:space="preserve">      人大监督</t>
  </si>
  <si>
    <t xml:space="preserve">    城镇土地使用税</t>
  </si>
  <si>
    <t xml:space="preserve">      人大代表履职能力提升</t>
  </si>
  <si>
    <t xml:space="preserve">    土地增值税</t>
  </si>
  <si>
    <t xml:space="preserve">      代表工作</t>
  </si>
  <si>
    <t xml:space="preserve">    车船税</t>
  </si>
  <si>
    <t xml:space="preserve">      人大信访工作</t>
  </si>
  <si>
    <t xml:space="preserve">    耕地占用税</t>
  </si>
  <si>
    <t xml:space="preserve">      事业运行</t>
  </si>
  <si>
    <t xml:space="preserve">    契税</t>
  </si>
  <si>
    <t xml:space="preserve">      其他人大事务支出</t>
  </si>
  <si>
    <t>(二)非税收入</t>
  </si>
  <si>
    <t xml:space="preserve">    政协事务</t>
  </si>
  <si>
    <t xml:space="preserve">    专项收入</t>
  </si>
  <si>
    <t xml:space="preserve">    行政事业性收费收入</t>
  </si>
  <si>
    <t xml:space="preserve">    罚没收入</t>
  </si>
  <si>
    <t xml:space="preserve">    国有资源（资产）有偿使用收入</t>
  </si>
  <si>
    <t xml:space="preserve">      政协会议</t>
  </si>
  <si>
    <t xml:space="preserve">    其他收入</t>
  </si>
  <si>
    <t xml:space="preserve">      委员视察</t>
  </si>
  <si>
    <t xml:space="preserve">    政府办公厅(室)及相关机构事务</t>
  </si>
  <si>
    <t xml:space="preserve">    发展与改革事务</t>
  </si>
  <si>
    <t xml:space="preserve">      物价管理</t>
  </si>
  <si>
    <t xml:space="preserve">      应对气象变化管理事务</t>
  </si>
  <si>
    <t xml:space="preserve">      其他发展与改革事务支出</t>
  </si>
  <si>
    <t xml:space="preserve">    统计信息事务</t>
  </si>
  <si>
    <t xml:space="preserve">      专项普查活动</t>
  </si>
  <si>
    <t xml:space="preserve">      统计抽样调查</t>
  </si>
  <si>
    <t xml:space="preserve">      其他统计信息事务支出</t>
  </si>
  <si>
    <t xml:space="preserve">    财政事务</t>
  </si>
  <si>
    <t xml:space="preserve">    税收事务</t>
  </si>
  <si>
    <t xml:space="preserve">      其他税收事务支出</t>
  </si>
  <si>
    <t xml:space="preserve">    审计事务</t>
  </si>
  <si>
    <t xml:space="preserve">    人力资源事务</t>
  </si>
  <si>
    <t xml:space="preserve">    纪检监察事务</t>
  </si>
  <si>
    <t xml:space="preserve">      其他纪检监察事务支出</t>
  </si>
  <si>
    <t xml:space="preserve">    商贸事务</t>
  </si>
  <si>
    <t xml:space="preserve">    工商行政管理事务</t>
  </si>
  <si>
    <t xml:space="preserve">      其他工商行政管理事务支出</t>
  </si>
  <si>
    <t xml:space="preserve">    质量技术监督与检验检疫事务</t>
  </si>
  <si>
    <t xml:space="preserve">    档案事务</t>
  </si>
  <si>
    <t xml:space="preserve">    群众团体事务</t>
  </si>
  <si>
    <t xml:space="preserve">    党委办公厅（室）及相关机构事务</t>
  </si>
  <si>
    <t xml:space="preserve">    组织事务</t>
  </si>
  <si>
    <t xml:space="preserve">    宣传事务</t>
  </si>
  <si>
    <t xml:space="preserve">    统战事务</t>
  </si>
  <si>
    <t>二、国防支出</t>
  </si>
  <si>
    <t xml:space="preserve">    国防动员</t>
  </si>
  <si>
    <t xml:space="preserve">      民兵</t>
  </si>
  <si>
    <t>三、公共安全支出</t>
  </si>
  <si>
    <t xml:space="preserve">    武装警察</t>
  </si>
  <si>
    <t xml:space="preserve">      警卫</t>
  </si>
  <si>
    <t xml:space="preserve">    公安</t>
  </si>
  <si>
    <t xml:space="preserve">      其他公安支出</t>
  </si>
  <si>
    <t xml:space="preserve">    检察</t>
  </si>
  <si>
    <t xml:space="preserve">    法院</t>
  </si>
  <si>
    <t xml:space="preserve">    司法</t>
  </si>
  <si>
    <t xml:space="preserve">      律师公证管理</t>
  </si>
  <si>
    <t>四、教育支出</t>
  </si>
  <si>
    <t xml:space="preserve">    教育管理事务</t>
  </si>
  <si>
    <t xml:space="preserve">    普通教育</t>
  </si>
  <si>
    <t xml:space="preserve">      学前教育</t>
  </si>
  <si>
    <t xml:space="preserve">      小学教育</t>
  </si>
  <si>
    <t xml:space="preserve">      初中教育</t>
  </si>
  <si>
    <t xml:space="preserve">    进修及培训</t>
  </si>
  <si>
    <t xml:space="preserve">      干部教育</t>
  </si>
  <si>
    <t xml:space="preserve">    教育费附加安排的支出</t>
  </si>
  <si>
    <t xml:space="preserve">      城市中小学校舍建设</t>
  </si>
  <si>
    <t xml:space="preserve">    其他教育支出</t>
  </si>
  <si>
    <t>五、科学技术支出</t>
  </si>
  <si>
    <t xml:space="preserve">    科学技术管理事务</t>
  </si>
  <si>
    <t xml:space="preserve">      其他科学技术管理事务支出</t>
  </si>
  <si>
    <t>六、文化体育与传媒支出</t>
  </si>
  <si>
    <t xml:space="preserve">    文化</t>
  </si>
  <si>
    <t xml:space="preserve">      群众文化</t>
  </si>
  <si>
    <t xml:space="preserve">      文化市场管理</t>
  </si>
  <si>
    <t xml:space="preserve">    新闻出版广播影视</t>
  </si>
  <si>
    <t xml:space="preserve">      广播</t>
  </si>
  <si>
    <t>七、社会保障和就业支出</t>
  </si>
  <si>
    <t xml:space="preserve">    人力资源和社会保障管理事务</t>
  </si>
  <si>
    <t xml:space="preserve">      劳动保障监察</t>
  </si>
  <si>
    <t xml:space="preserve">      就业管理事务</t>
  </si>
  <si>
    <t xml:space="preserve">      社会保险经办机构</t>
  </si>
  <si>
    <t xml:space="preserve">    民政管理事务</t>
  </si>
  <si>
    <t xml:space="preserve">      基层政权和社区建设</t>
  </si>
  <si>
    <t xml:space="preserve">    行政事业单位离退休</t>
  </si>
  <si>
    <t xml:space="preserve">      归口管理的行政单位离退休</t>
  </si>
  <si>
    <t xml:space="preserve">      事业单位离退休</t>
  </si>
  <si>
    <t xml:space="preserve">    就业补助</t>
  </si>
  <si>
    <t xml:space="preserve">      其他就业补助支出</t>
  </si>
  <si>
    <t xml:space="preserve">    抚恤</t>
  </si>
  <si>
    <t xml:space="preserve">      伤残抚恤</t>
  </si>
  <si>
    <t xml:space="preserve">      在乡复员、退伍军人生活补助</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</si>
  <si>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</si>
  <si>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</si>
  <si>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</si>
  <si>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</si>
  <si>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</si>
  <si>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</si>
  <si>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</si>
  <si>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</si>
  <si>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</si>
  <si>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</si>
  <si>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</si>
  <si>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</si>
  <si>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残疾人事业</t>
  </si>
  <si>
    <t xml:space="preserve">      残疾人康复</t>
  </si>
  <si>
    <t xml:space="preserve">    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</si>
  <si>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</si>
  <si>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</si>
  <si>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</si>
  <si>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</si>
  <si>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</si>
  <si>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其他生活救助</t>
  </si>
  <si>
    <t xml:space="preserve">      其他城市生活救助</t>
  </si>
  <si>
    <t xml:space="preserve">      其他农村生活救助</t>
  </si>
  <si>
    <t xml:space="preserve">    财政对基本养老保险基金的补助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</si>
  <si>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</si>
  <si>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</si>
  <si>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</si>
  <si>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其他财政对社会保险基金的补助</t>
  </si>
  <si>
    <t xml:space="preserve">    其他社会保障和就业支出</t>
  </si>
  <si>
    <t>八、医疗卫生与计划生育支出</t>
  </si>
  <si>
    <t xml:space="preserve">    医疗卫生与计划生育管理事务</t>
  </si>
  <si>
    <t xml:space="preserve">    基层医疗卫生机构</t>
  </si>
  <si>
    <t xml:space="preserve">      其他基层医疗卫生机构支出</t>
  </si>
  <si>
    <t xml:space="preserve">    公共卫生</t>
  </si>
  <si>
    <t xml:space="preserve">      疾病预防控制机构</t>
  </si>
  <si>
    <t xml:space="preserve">      卫生监督机构</t>
  </si>
  <si>
    <t xml:space="preserve">      基本公共卫生服务</t>
  </si>
  <si>
    <t xml:space="preserve">      重大公共卫生专项</t>
  </si>
  <si>
    <t xml:space="preserve">    计划生育事务</t>
  </si>
  <si>
    <t xml:space="preserve">      其他计划生育事务支出</t>
  </si>
  <si>
    <t xml:space="preserve">    食品和药品监督管理事务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</si>
  <si>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</si>
  <si>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</si>
  <si>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</si>
  <si>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</si>
  <si>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</si>
  <si>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</si>
  <si>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</si>
  <si>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</si>
  <si>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</si>
  <si>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</si>
  <si>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九、节能环保支出</t>
  </si>
  <si>
    <t xml:space="preserve">    环境保护管理事务</t>
  </si>
  <si>
    <t>十、城乡社区支出</t>
  </si>
  <si>
    <t xml:space="preserve">      城乡社区管理事务</t>
  </si>
  <si>
    <t xml:space="preserve">        行政运行</t>
  </si>
  <si>
    <t xml:space="preserve">        城管执法</t>
  </si>
  <si>
    <t xml:space="preserve">      城乡社区规划与管理</t>
  </si>
  <si>
    <t xml:space="preserve">      城乡社区公共设施</t>
  </si>
  <si>
    <t xml:space="preserve">        其他城乡社区公共设施支出</t>
  </si>
  <si>
    <t xml:space="preserve">      城乡社区环境卫生</t>
  </si>
  <si>
    <t>十一、农林水支出</t>
  </si>
  <si>
    <t xml:space="preserve">      农业</t>
  </si>
  <si>
    <t xml:space="preserve">        事业运行</t>
  </si>
  <si>
    <t xml:space="preserve">        科技转化与推广服务</t>
  </si>
  <si>
    <t xml:space="preserve">        病虫害控制</t>
  </si>
  <si>
    <t xml:space="preserve">        农产品质量安全</t>
  </si>
  <si>
    <t xml:space="preserve">        执法监管</t>
  </si>
  <si>
    <t xml:space="preserve">        农业行业业务管理</t>
  </si>
  <si>
    <t xml:space="preserve">        其他农业支出</t>
  </si>
  <si>
    <t xml:space="preserve">      水利</t>
  </si>
  <si>
    <t xml:space="preserve">        水利工程运行与维护</t>
  </si>
  <si>
    <t xml:space="preserve">        水资源节约管理与保护</t>
  </si>
  <si>
    <t xml:space="preserve">        其他水利支出</t>
  </si>
  <si>
    <t xml:space="preserve">      普惠金融发展支出</t>
  </si>
  <si>
    <t xml:space="preserve">        创业担保贷款贴息</t>
  </si>
  <si>
    <t>十二、交通运输支出</t>
  </si>
  <si>
    <t xml:space="preserve">      公路水路运输</t>
  </si>
  <si>
    <t xml:space="preserve">        其他公路水路运输支出</t>
  </si>
  <si>
    <t>十三、国土海洋气象等支出</t>
  </si>
  <si>
    <t xml:space="preserve">      国土资源事务</t>
  </si>
  <si>
    <t>十四、住房保障支出</t>
  </si>
  <si>
    <t xml:space="preserve">      住房改革支出</t>
  </si>
  <si>
    <t xml:space="preserve">        住房公积金</t>
  </si>
  <si>
    <t>十五、预备费</t>
  </si>
  <si>
    <t>十六、债务付息支出</t>
  </si>
  <si>
    <t xml:space="preserve">      地方政府一般债务付息支出</t>
  </si>
  <si>
    <t xml:space="preserve">        地方政府一般债券付息支出</t>
  </si>
  <si>
    <t>十七、其他支出</t>
  </si>
  <si>
    <t xml:space="preserve">        其他支出</t>
  </si>
  <si>
    <t>公共财政预算收入合计</t>
  </si>
  <si>
    <t>公共财政预算支出合计</t>
  </si>
  <si>
    <t>上级补助收入</t>
  </si>
  <si>
    <t>上解上级支出</t>
  </si>
  <si>
    <t xml:space="preserve">     返还性收入</t>
  </si>
  <si>
    <t xml:space="preserve">     体制上解支出</t>
  </si>
  <si>
    <t xml:space="preserve">     一般性转移支付收入</t>
  </si>
  <si>
    <t xml:space="preserve">     专项上解支出</t>
  </si>
  <si>
    <t xml:space="preserve"> 上年结转</t>
  </si>
  <si>
    <t xml:space="preserve"> 调入资金</t>
  </si>
  <si>
    <t>收入总计</t>
  </si>
  <si>
    <t>支出总计</t>
  </si>
  <si>
    <t>附件2：</t>
  </si>
  <si>
    <t>2017年双台子区本级“三公经费”预算汇总表</t>
  </si>
  <si>
    <t>单位：万元</t>
  </si>
  <si>
    <r>
      <t>2017</t>
    </r>
    <r>
      <rPr>
        <sz val="10"/>
        <rFont val="宋体"/>
        <family val="0"/>
      </rPr>
      <t>年预算</t>
    </r>
  </si>
  <si>
    <r>
      <t>2016</t>
    </r>
    <r>
      <rPr>
        <sz val="10"/>
        <rFont val="宋体"/>
        <family val="0"/>
      </rPr>
      <t>年预算</t>
    </r>
  </si>
  <si>
    <r>
      <t>2016</t>
    </r>
    <r>
      <rPr>
        <sz val="10"/>
        <rFont val="宋体"/>
        <family val="0"/>
      </rPr>
      <t>年与</t>
    </r>
    <r>
      <rPr>
        <sz val="10"/>
        <rFont val="Geneva"/>
        <family val="1"/>
      </rPr>
      <t>2017</t>
    </r>
    <r>
      <rPr>
        <sz val="10"/>
        <rFont val="宋体"/>
        <family val="0"/>
      </rPr>
      <t>年比较</t>
    </r>
  </si>
  <si>
    <t>说明</t>
  </si>
  <si>
    <t>增加额</t>
  </si>
  <si>
    <t>增长比例%</t>
  </si>
  <si>
    <t>7=1-3</t>
  </si>
  <si>
    <r>
      <t>8=</t>
    </r>
    <r>
      <rPr>
        <sz val="11"/>
        <color indexed="8"/>
        <rFont val="宋体"/>
        <family val="0"/>
      </rPr>
      <t>7</t>
    </r>
    <r>
      <rPr>
        <sz val="12"/>
        <rFont val="宋体"/>
        <family val="0"/>
      </rPr>
      <t>/</t>
    </r>
    <r>
      <rPr>
        <sz val="11"/>
        <color indexed="8"/>
        <rFont val="宋体"/>
        <family val="0"/>
      </rPr>
      <t>3</t>
    </r>
  </si>
  <si>
    <t>合计</t>
  </si>
  <si>
    <t>1.公务接待费支出</t>
  </si>
  <si>
    <t>2.因公出国（境）支出</t>
  </si>
  <si>
    <t>3.公务用车购置及运行维护费支出</t>
  </si>
  <si>
    <t>其中：公务用车购置</t>
  </si>
  <si>
    <t xml:space="preserve">      公务用车运行维护费</t>
  </si>
  <si>
    <t>注：按照党中央、国务院有关文件及部门预算管理有关规定，“三公”经费包括因公出国（境）费、公务用车购置及运行费和公务接待费。（1）因公出国（境），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</si>
  <si>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根据国务院关于推进政府预算信息公开的决策部署和区政府工作安排，经区财政汇总，区本级部门，包括区级行政单位（含参照公务员法管理的事业单位）、事业单位和其他使用当年公共财政拨款（包括公共财政经费拨款和纳入公共财政管理的非税收入）安排的2017年“三公”经费预算为665万元，比上年减少405万元。从结构来看，公务接待52万元，公务车购置及运行费613万元；从资金来源看，公共财政经费拨款安排665万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</si>
</sst>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_ * #,##0_ ;_ * \-#,##0_ ;_ * &quot;-&quot;??_ ;_ @_ "/>
    <numFmt numFmtId="178" formatCode="0_ "/>
  </numFmts>
  <fonts count="52">
    <font>
      <sz val="12"/>
      <name val="宋体"/>
      <family val="0"/>
    </font>
    <font>
      <sz val="11"/>
      <color indexed="8"/>
      <name val="宋体"/>
      <family val="0"/>
    </font>
    <font>
      <sz val="10"/>
      <name val="Geneva"/>
      <family val="1"/>
    </font>
    <font>
      <sz val="16"/>
      <name val="宋体"/>
      <family val="0"/>
    </font>
    <font>
      <sz val="16"/>
      <color indexed="8"/>
      <name val="宋体"/>
      <family val="0"/>
    </font>
    <font>
      <sz val="10"/>
      <color indexed="8"/>
      <name val="宋体"/>
      <family val="0"/>
    </font>
    <font>
      <b/>
      <sz val="11"/>
      <name val="宋体"/>
      <family val="0"/>
    </font>
    <font>
      <sz val="11"/>
      <name val="宋体"/>
      <family val="0"/>
    </font>
    <font>
      <sz val="18"/>
      <name val="宋体"/>
      <family val="0"/>
    </font>
    <font>
      <b/>
      <sz val="18"/>
      <name val="宋体"/>
      <family val="0"/>
    </font>
    <font>
      <b/>
      <sz val="12"/>
      <name val="宋体"/>
      <family val="0"/>
    </font>
    <font>
      <sz val="10"/>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s>
  <cellStyleXfs count="68">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7" fillId="0" borderId="0">
      <alignment/>
      <protection/>
    </xf>
    <xf numFmtId="0" fontId="2"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2" fillId="0" borderId="0">
      <alignment/>
      <protection/>
    </xf>
    <xf numFmtId="0" fontId="49" fillId="0" borderId="0" applyNumberFormat="0" applyFill="0" applyBorder="0" applyAlignment="0" applyProtection="0"/>
    <xf numFmtId="0" fontId="50" fillId="32" borderId="8" applyNumberFormat="0" applyFont="0" applyAlignment="0" applyProtection="0"/>
  </cellStyleXfs>
  <cellXfs count="49">
    <xf numFmtId="0" fontId="0" fillId="0" borderId="0" xfId="0" applyFont="1" applyAlignment="1">
      <alignment vertical="center"/>
    </xf>
    <xf numFmtId="0" fontId="2" fillId="0" borderId="0" xfId="43" applyAlignment="1">
      <alignment horizontal="center" vertical="center" wrapText="1"/>
      <protection/>
    </xf>
    <xf numFmtId="0" fontId="2" fillId="0" borderId="0" xfId="43" applyAlignment="1">
      <alignment horizontal="center" vertical="center"/>
      <protection/>
    </xf>
    <xf numFmtId="0" fontId="2" fillId="0" borderId="0" xfId="43">
      <alignment/>
      <protection/>
    </xf>
    <xf numFmtId="0" fontId="4" fillId="0" borderId="0" xfId="43" applyFont="1" applyBorder="1" applyAlignment="1">
      <alignment horizontal="center" vertical="center"/>
      <protection/>
    </xf>
    <xf numFmtId="0" fontId="0" fillId="0" borderId="0" xfId="43" applyFont="1" applyBorder="1" applyAlignment="1">
      <alignment horizontal="left" vertical="center"/>
      <protection/>
    </xf>
    <xf numFmtId="0" fontId="5" fillId="0" borderId="0" xfId="43" applyFont="1" applyBorder="1" applyAlignment="1">
      <alignment horizontal="right" vertical="center"/>
      <protection/>
    </xf>
    <xf numFmtId="0" fontId="0" fillId="0" borderId="9" xfId="43" applyFont="1" applyBorder="1" applyAlignment="1">
      <alignment horizontal="center" vertical="center" wrapText="1"/>
      <protection/>
    </xf>
    <xf numFmtId="0" fontId="2" fillId="0" borderId="9" xfId="43" applyBorder="1" applyAlignment="1">
      <alignment horizontal="center" vertical="center"/>
      <protection/>
    </xf>
    <xf numFmtId="0" fontId="0" fillId="0" borderId="9" xfId="43" applyFont="1" applyBorder="1" applyAlignment="1">
      <alignment horizontal="center" vertical="center"/>
      <protection/>
    </xf>
    <xf numFmtId="0" fontId="6" fillId="0" borderId="9" xfId="41" applyFont="1" applyBorder="1" applyAlignment="1">
      <alignment horizontal="center" vertical="center"/>
      <protection/>
    </xf>
    <xf numFmtId="0" fontId="2" fillId="33" borderId="9" xfId="43" applyFill="1" applyBorder="1" applyAlignment="1">
      <alignment horizontal="center" vertical="center"/>
      <protection/>
    </xf>
    <xf numFmtId="0" fontId="2" fillId="0" borderId="9" xfId="43" applyFill="1" applyBorder="1" applyAlignment="1">
      <alignment horizontal="center" vertical="center"/>
      <protection/>
    </xf>
    <xf numFmtId="176" fontId="2" fillId="0" borderId="9" xfId="43" applyNumberFormat="1" applyFill="1" applyBorder="1" applyAlignment="1">
      <alignment horizontal="center" vertical="center"/>
      <protection/>
    </xf>
    <xf numFmtId="0" fontId="7" fillId="0" borderId="9" xfId="41" applyFont="1" applyBorder="1" applyAlignment="1">
      <alignment vertical="center"/>
      <protection/>
    </xf>
    <xf numFmtId="0" fontId="2" fillId="33" borderId="9" xfId="43" applyFill="1" applyBorder="1" applyAlignment="1">
      <alignment horizontal="right" vertical="center"/>
      <protection/>
    </xf>
    <xf numFmtId="0" fontId="2" fillId="0" borderId="9" xfId="43" applyBorder="1" applyAlignment="1">
      <alignment horizontal="right" vertical="center"/>
      <protection/>
    </xf>
    <xf numFmtId="0" fontId="7" fillId="0" borderId="9" xfId="41" applyFont="1" applyFill="1" applyBorder="1" applyAlignment="1">
      <alignment vertical="center"/>
      <protection/>
    </xf>
    <xf numFmtId="0" fontId="2" fillId="0" borderId="9" xfId="43" applyFill="1" applyBorder="1" applyAlignment="1">
      <alignment horizontal="right" vertical="center"/>
      <protection/>
    </xf>
    <xf numFmtId="0" fontId="8" fillId="0" borderId="0" xfId="0" applyFont="1" applyFill="1" applyAlignment="1">
      <alignment vertical="center"/>
    </xf>
    <xf numFmtId="177" fontId="0" fillId="0" borderId="0" xfId="54" applyNumberFormat="1" applyFont="1" applyFill="1" applyAlignment="1">
      <alignment vertical="center"/>
    </xf>
    <xf numFmtId="0" fontId="0" fillId="0" borderId="0" xfId="0" applyFont="1" applyFill="1" applyAlignment="1">
      <alignment vertical="center"/>
    </xf>
    <xf numFmtId="177" fontId="0" fillId="0" borderId="0" xfId="54" applyNumberFormat="1" applyFont="1" applyFill="1" applyAlignment="1">
      <alignment vertical="center"/>
    </xf>
    <xf numFmtId="177" fontId="10" fillId="0" borderId="9" xfId="54" applyNumberFormat="1" applyFont="1" applyFill="1" applyBorder="1" applyAlignment="1">
      <alignment horizontal="center" vertical="center"/>
    </xf>
    <xf numFmtId="0" fontId="10" fillId="0" borderId="9" xfId="0" applyFont="1" applyFill="1" applyBorder="1" applyAlignment="1">
      <alignment horizontal="center" vertical="center"/>
    </xf>
    <xf numFmtId="177" fontId="0" fillId="0" borderId="9" xfId="54" applyNumberFormat="1" applyFont="1" applyFill="1" applyBorder="1" applyAlignment="1">
      <alignment vertical="center"/>
    </xf>
    <xf numFmtId="177" fontId="0" fillId="0" borderId="9" xfId="54" applyNumberFormat="1" applyFont="1" applyFill="1" applyBorder="1" applyAlignment="1">
      <alignment horizontal="center" vertical="center"/>
    </xf>
    <xf numFmtId="0" fontId="7" fillId="0" borderId="9" xfId="0" applyFont="1" applyFill="1" applyBorder="1" applyAlignment="1">
      <alignment vertical="center"/>
    </xf>
    <xf numFmtId="4" fontId="11" fillId="0" borderId="9" xfId="0" applyNumberFormat="1" applyFont="1" applyFill="1" applyBorder="1" applyAlignment="1" applyProtection="1">
      <alignment horizontal="right" vertical="center"/>
      <protection/>
    </xf>
    <xf numFmtId="178" fontId="7" fillId="0" borderId="9" xfId="0" applyNumberFormat="1" applyFont="1" applyFill="1" applyBorder="1" applyAlignment="1" applyProtection="1">
      <alignment horizontal="left" vertical="center"/>
      <protection locked="0"/>
    </xf>
    <xf numFmtId="176" fontId="7" fillId="0" borderId="9" xfId="0" applyNumberFormat="1" applyFont="1" applyFill="1" applyBorder="1" applyAlignment="1" applyProtection="1">
      <alignment horizontal="left" vertical="center"/>
      <protection locked="0"/>
    </xf>
    <xf numFmtId="177" fontId="0" fillId="0" borderId="10" xfId="54" applyNumberFormat="1" applyFont="1" applyFill="1" applyBorder="1" applyAlignment="1">
      <alignment horizontal="center" vertical="center"/>
    </xf>
    <xf numFmtId="177" fontId="0" fillId="0" borderId="9" xfId="54" applyNumberFormat="1" applyFont="1" applyFill="1" applyBorder="1" applyAlignment="1">
      <alignment vertical="center"/>
    </xf>
    <xf numFmtId="177" fontId="10" fillId="0" borderId="9" xfId="54" applyNumberFormat="1" applyFont="1" applyFill="1" applyBorder="1" applyAlignment="1" applyProtection="1">
      <alignment horizontal="left" vertical="center"/>
      <protection/>
    </xf>
    <xf numFmtId="4" fontId="11" fillId="0" borderId="11" xfId="0" applyNumberFormat="1" applyFont="1" applyFill="1" applyBorder="1" applyAlignment="1" applyProtection="1">
      <alignment horizontal="right" vertical="center"/>
      <protection/>
    </xf>
    <xf numFmtId="177" fontId="0" fillId="0" borderId="9" xfId="54" applyNumberFormat="1" applyFont="1" applyFill="1" applyBorder="1" applyAlignment="1" applyProtection="1">
      <alignment horizontal="left" vertical="center"/>
      <protection/>
    </xf>
    <xf numFmtId="177" fontId="0" fillId="0" borderId="9" xfId="54" applyNumberFormat="1" applyFont="1" applyFill="1" applyBorder="1" applyAlignment="1" applyProtection="1">
      <alignment horizontal="center" vertical="center"/>
      <protection/>
    </xf>
    <xf numFmtId="177" fontId="9" fillId="0" borderId="0" xfId="54" applyNumberFormat="1" applyFont="1" applyFill="1" applyBorder="1" applyAlignment="1">
      <alignment horizontal="center" vertical="top"/>
    </xf>
    <xf numFmtId="177" fontId="9" fillId="0" borderId="0" xfId="54" applyNumberFormat="1" applyFont="1" applyFill="1" applyAlignment="1">
      <alignment horizontal="center" vertical="top"/>
    </xf>
    <xf numFmtId="0" fontId="51" fillId="0" borderId="0" xfId="0" applyFont="1" applyFill="1" applyAlignment="1">
      <alignment horizontal="center" vertical="center"/>
    </xf>
    <xf numFmtId="177" fontId="10" fillId="0" borderId="9" xfId="54" applyNumberFormat="1" applyFont="1" applyFill="1" applyBorder="1" applyAlignment="1">
      <alignment horizontal="center" vertical="center"/>
    </xf>
    <xf numFmtId="177" fontId="10" fillId="0" borderId="12" xfId="54" applyNumberFormat="1" applyFont="1" applyFill="1" applyBorder="1" applyAlignment="1">
      <alignment horizontal="center" vertical="center"/>
    </xf>
    <xf numFmtId="177" fontId="10" fillId="0" borderId="10" xfId="54" applyNumberFormat="1" applyFont="1" applyFill="1" applyBorder="1" applyAlignment="1">
      <alignment horizontal="center" vertical="center"/>
    </xf>
    <xf numFmtId="0" fontId="3" fillId="0" borderId="0" xfId="43" applyFont="1" applyAlignment="1">
      <alignment horizontal="left" wrapText="1"/>
      <protection/>
    </xf>
    <xf numFmtId="0" fontId="4" fillId="0" borderId="0" xfId="43" applyFont="1" applyBorder="1" applyAlignment="1">
      <alignment horizontal="center" vertical="center"/>
      <protection/>
    </xf>
    <xf numFmtId="0" fontId="2" fillId="0" borderId="9" xfId="43" applyFont="1" applyBorder="1" applyAlignment="1">
      <alignment horizontal="center" vertical="center" wrapText="1"/>
      <protection/>
    </xf>
    <xf numFmtId="0" fontId="0" fillId="0" borderId="9" xfId="43" applyFont="1" applyBorder="1" applyAlignment="1">
      <alignment horizontal="center" vertical="center" wrapText="1"/>
      <protection/>
    </xf>
    <xf numFmtId="57" fontId="2" fillId="0" borderId="9" xfId="43" applyNumberFormat="1" applyFont="1" applyBorder="1" applyAlignment="1">
      <alignment horizontal="center" vertical="center" wrapText="1"/>
      <protection/>
    </xf>
    <xf numFmtId="0" fontId="2" fillId="0" borderId="9" xfId="43" applyBorder="1" applyAlignment="1">
      <alignment horizontal="center" vertical="center" wrapText="1"/>
      <protection/>
    </xf>
  </cellXfs>
  <cellStyles count="54">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xfId="41"/>
    <cellStyle name="常规 2" xfId="42"/>
    <cellStyle name="常规_复件 双台子区2015年双区区本级政府预算公开（张凯调后）"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样式 1"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239"/>
  <sheetViews>
    <sheetView tabSelected="1" zoomScalePageLayoutView="0" workbookViewId="0" topLeftCell="A1">
      <selection activeCell="F8" sqref="F8"/>
    </sheetView>
  </sheetViews>
  <sheetFormatPr defaultColWidth="9.00390625" defaultRowHeight="14.25"/>
  <cols>
    <col min="1" max="1" width="36.125" style="20" bestFit="1" customWidth="1"/>
    <col min="2" max="2" width="15.75390625" style="20" bestFit="1" customWidth="1"/>
    <col min="3" max="3" width="44.75390625" style="21" customWidth="1"/>
    <col min="4" max="4" width="17.00390625" style="21" customWidth="1"/>
    <col min="5" max="16384" width="9.00390625" style="21" customWidth="1"/>
  </cols>
  <sheetData>
    <row r="1" spans="1:4" s="19" customFormat="1" ht="24.75" customHeight="1">
      <c r="A1" s="37" t="s">
        <v>0</v>
      </c>
      <c r="B1" s="37"/>
      <c r="C1" s="38"/>
      <c r="D1" s="38"/>
    </row>
    <row r="2" spans="1:4" ht="14.25">
      <c r="A2" s="22"/>
      <c r="B2" s="22"/>
      <c r="C2" s="39" t="s">
        <v>1</v>
      </c>
      <c r="D2" s="39"/>
    </row>
    <row r="3" spans="1:4" ht="14.25">
      <c r="A3" s="40" t="s">
        <v>2</v>
      </c>
      <c r="B3" s="40"/>
      <c r="C3" s="41" t="s">
        <v>3</v>
      </c>
      <c r="D3" s="42"/>
    </row>
    <row r="4" spans="1:4" ht="14.25">
      <c r="A4" s="23" t="s">
        <v>4</v>
      </c>
      <c r="B4" s="23" t="s">
        <v>5</v>
      </c>
      <c r="C4" s="24" t="s">
        <v>4</v>
      </c>
      <c r="D4" s="24" t="s">
        <v>5</v>
      </c>
    </row>
    <row r="5" spans="1:4" ht="14.25">
      <c r="A5" s="25" t="s">
        <v>6</v>
      </c>
      <c r="B5" s="26">
        <f>SUM(B6:B17)</f>
        <v>55770</v>
      </c>
      <c r="C5" s="27" t="s">
        <v>7</v>
      </c>
      <c r="D5" s="28">
        <f>SUM(D6,D18,D24,D29,D35,D41,D44,D46,D49,D52,D56,D58,D62,D64,D66,D68,D72,D75,D78)</f>
        <v>13326</v>
      </c>
    </row>
    <row r="6" spans="1:4" ht="14.25">
      <c r="A6" s="25" t="s">
        <v>8</v>
      </c>
      <c r="B6" s="26">
        <v>23550</v>
      </c>
      <c r="C6" s="29" t="s">
        <v>9</v>
      </c>
      <c r="D6" s="28">
        <f>SUM(D7:D17)</f>
        <v>313</v>
      </c>
    </row>
    <row r="7" spans="1:4" ht="14.25">
      <c r="A7" s="25" t="s">
        <v>10</v>
      </c>
      <c r="B7" s="26"/>
      <c r="C7" s="29" t="s">
        <v>11</v>
      </c>
      <c r="D7" s="28">
        <v>288</v>
      </c>
    </row>
    <row r="8" spans="1:4" ht="14.25">
      <c r="A8" s="25" t="s">
        <v>12</v>
      </c>
      <c r="B8" s="26">
        <v>3260</v>
      </c>
      <c r="C8" s="29" t="s">
        <v>13</v>
      </c>
      <c r="D8" s="28"/>
    </row>
    <row r="9" spans="1:4" ht="14.25">
      <c r="A9" s="25" t="s">
        <v>14</v>
      </c>
      <c r="B9" s="26">
        <v>1504</v>
      </c>
      <c r="C9" s="30" t="s">
        <v>15</v>
      </c>
      <c r="D9" s="28"/>
    </row>
    <row r="10" spans="1:4" ht="14.25">
      <c r="A10" s="25" t="s">
        <v>16</v>
      </c>
      <c r="B10" s="26">
        <v>2300</v>
      </c>
      <c r="C10" s="30" t="s">
        <v>17</v>
      </c>
      <c r="D10" s="28">
        <v>25</v>
      </c>
    </row>
    <row r="11" spans="1:4" ht="14.25">
      <c r="A11" s="25" t="s">
        <v>18</v>
      </c>
      <c r="B11" s="26">
        <v>1410</v>
      </c>
      <c r="C11" s="30" t="s">
        <v>19</v>
      </c>
      <c r="D11" s="28"/>
    </row>
    <row r="12" spans="1:4" ht="14.25">
      <c r="A12" s="25" t="s">
        <v>20</v>
      </c>
      <c r="B12" s="26">
        <v>1000</v>
      </c>
      <c r="C12" s="27" t="s">
        <v>21</v>
      </c>
      <c r="D12" s="28"/>
    </row>
    <row r="13" spans="1:4" ht="14.25">
      <c r="A13" s="25" t="s">
        <v>22</v>
      </c>
      <c r="B13" s="26">
        <v>11206</v>
      </c>
      <c r="C13" s="27" t="s">
        <v>23</v>
      </c>
      <c r="D13" s="28"/>
    </row>
    <row r="14" spans="1:4" ht="14.25">
      <c r="A14" s="25" t="s">
        <v>24</v>
      </c>
      <c r="B14" s="26">
        <v>2500</v>
      </c>
      <c r="C14" s="27" t="s">
        <v>25</v>
      </c>
      <c r="D14" s="28"/>
    </row>
    <row r="15" spans="1:4" ht="14.25">
      <c r="A15" s="25" t="s">
        <v>26</v>
      </c>
      <c r="B15" s="26">
        <v>1900</v>
      </c>
      <c r="C15" s="27" t="s">
        <v>27</v>
      </c>
      <c r="D15" s="28"/>
    </row>
    <row r="16" spans="1:4" ht="14.25">
      <c r="A16" s="25" t="s">
        <v>28</v>
      </c>
      <c r="B16" s="26">
        <v>840</v>
      </c>
      <c r="C16" s="27" t="s">
        <v>29</v>
      </c>
      <c r="D16" s="28"/>
    </row>
    <row r="17" spans="1:4" ht="14.25">
      <c r="A17" s="25" t="s">
        <v>30</v>
      </c>
      <c r="B17" s="26">
        <v>6300</v>
      </c>
      <c r="C17" s="27" t="s">
        <v>31</v>
      </c>
      <c r="D17" s="28"/>
    </row>
    <row r="18" spans="1:4" ht="14.25">
      <c r="A18" s="25" t="s">
        <v>32</v>
      </c>
      <c r="B18" s="26">
        <f>SUM(B19:B23)</f>
        <v>4770</v>
      </c>
      <c r="C18" s="29" t="s">
        <v>33</v>
      </c>
      <c r="D18" s="28">
        <f>SUM(D19:D23)</f>
        <v>242</v>
      </c>
    </row>
    <row r="19" spans="1:4" ht="14.25">
      <c r="A19" s="25" t="s">
        <v>34</v>
      </c>
      <c r="B19" s="26">
        <v>2670</v>
      </c>
      <c r="C19" s="29" t="s">
        <v>11</v>
      </c>
      <c r="D19" s="28">
        <v>217</v>
      </c>
    </row>
    <row r="20" spans="1:4" ht="14.25">
      <c r="A20" s="25" t="s">
        <v>35</v>
      </c>
      <c r="B20" s="26">
        <v>1160</v>
      </c>
      <c r="C20" s="29" t="s">
        <v>13</v>
      </c>
      <c r="D20" s="28"/>
    </row>
    <row r="21" spans="1:4" ht="14.25">
      <c r="A21" s="25" t="s">
        <v>36</v>
      </c>
      <c r="B21" s="26">
        <v>600</v>
      </c>
      <c r="C21" s="30" t="s">
        <v>15</v>
      </c>
      <c r="D21" s="28"/>
    </row>
    <row r="22" spans="1:4" ht="14.25">
      <c r="A22" s="25" t="s">
        <v>37</v>
      </c>
      <c r="B22" s="31">
        <v>340</v>
      </c>
      <c r="C22" s="30" t="s">
        <v>38</v>
      </c>
      <c r="D22" s="28">
        <v>25</v>
      </c>
    </row>
    <row r="23" spans="1:4" ht="14.25">
      <c r="A23" s="25" t="s">
        <v>39</v>
      </c>
      <c r="B23" s="31"/>
      <c r="C23" s="30" t="s">
        <v>40</v>
      </c>
      <c r="D23" s="28"/>
    </row>
    <row r="24" spans="1:4" ht="14.25">
      <c r="A24" s="25"/>
      <c r="B24" s="31"/>
      <c r="C24" s="29" t="s">
        <v>41</v>
      </c>
      <c r="D24" s="28">
        <f>SUM(D25:D28)</f>
        <v>6921</v>
      </c>
    </row>
    <row r="25" spans="1:4" ht="14.25">
      <c r="A25" s="25"/>
      <c r="B25" s="31"/>
      <c r="C25" s="29" t="s">
        <v>11</v>
      </c>
      <c r="D25" s="28">
        <v>1653</v>
      </c>
    </row>
    <row r="26" spans="1:4" ht="14.25">
      <c r="A26" s="25"/>
      <c r="B26" s="31"/>
      <c r="C26" s="29" t="s">
        <v>13</v>
      </c>
      <c r="D26" s="28"/>
    </row>
    <row r="27" spans="1:4" ht="14.25">
      <c r="A27" s="25"/>
      <c r="B27" s="31"/>
      <c r="C27" s="30" t="s">
        <v>15</v>
      </c>
      <c r="D27" s="28">
        <v>2914</v>
      </c>
    </row>
    <row r="28" spans="1:4" ht="14.25">
      <c r="A28" s="25"/>
      <c r="B28" s="26"/>
      <c r="C28" s="30" t="s">
        <v>29</v>
      </c>
      <c r="D28" s="28">
        <f>2386-32</f>
        <v>2354</v>
      </c>
    </row>
    <row r="29" spans="1:4" ht="14.25">
      <c r="A29" s="25"/>
      <c r="B29" s="26"/>
      <c r="C29" s="29" t="s">
        <v>42</v>
      </c>
      <c r="D29" s="28">
        <f>SUM(D30:D34)</f>
        <v>184</v>
      </c>
    </row>
    <row r="30" spans="1:4" ht="14.25">
      <c r="A30" s="25"/>
      <c r="B30" s="26"/>
      <c r="C30" s="29" t="s">
        <v>11</v>
      </c>
      <c r="D30" s="28">
        <v>77</v>
      </c>
    </row>
    <row r="31" spans="1:4" ht="14.25">
      <c r="A31" s="25"/>
      <c r="B31" s="26"/>
      <c r="C31" s="29" t="s">
        <v>43</v>
      </c>
      <c r="D31" s="28">
        <v>50</v>
      </c>
    </row>
    <row r="32" spans="1:4" ht="14.25">
      <c r="A32" s="25"/>
      <c r="B32" s="26"/>
      <c r="C32" s="29" t="s">
        <v>44</v>
      </c>
      <c r="D32" s="28"/>
    </row>
    <row r="33" spans="1:4" ht="14.25">
      <c r="A33" s="25"/>
      <c r="B33" s="26"/>
      <c r="C33" s="29" t="s">
        <v>29</v>
      </c>
      <c r="D33" s="28">
        <v>57</v>
      </c>
    </row>
    <row r="34" spans="1:4" ht="14.25">
      <c r="A34" s="25"/>
      <c r="B34" s="26"/>
      <c r="C34" s="30" t="s">
        <v>45</v>
      </c>
      <c r="D34" s="28"/>
    </row>
    <row r="35" spans="1:4" ht="14.25">
      <c r="A35" s="25"/>
      <c r="B35" s="26"/>
      <c r="C35" s="30" t="s">
        <v>46</v>
      </c>
      <c r="D35" s="28">
        <f>SUM(D36:D40)</f>
        <v>120</v>
      </c>
    </row>
    <row r="36" spans="1:4" ht="14.25">
      <c r="A36" s="25"/>
      <c r="B36" s="26"/>
      <c r="C36" s="30" t="s">
        <v>11</v>
      </c>
      <c r="D36" s="28">
        <v>34</v>
      </c>
    </row>
    <row r="37" spans="1:4" ht="14.25">
      <c r="A37" s="25"/>
      <c r="B37" s="26"/>
      <c r="C37" s="30" t="s">
        <v>47</v>
      </c>
      <c r="D37" s="28">
        <v>14</v>
      </c>
    </row>
    <row r="38" spans="1:4" ht="14.25">
      <c r="A38" s="25"/>
      <c r="B38" s="26"/>
      <c r="C38" s="30" t="s">
        <v>48</v>
      </c>
      <c r="D38" s="28"/>
    </row>
    <row r="39" spans="1:4" ht="14.25">
      <c r="A39" s="25"/>
      <c r="B39" s="26"/>
      <c r="C39" s="29" t="s">
        <v>29</v>
      </c>
      <c r="D39" s="28">
        <v>72</v>
      </c>
    </row>
    <row r="40" spans="1:4" ht="14.25">
      <c r="A40" s="25"/>
      <c r="B40" s="26"/>
      <c r="C40" s="29" t="s">
        <v>49</v>
      </c>
      <c r="D40" s="28"/>
    </row>
    <row r="41" spans="1:4" ht="14.25">
      <c r="A41" s="25"/>
      <c r="B41" s="26"/>
      <c r="C41" s="29" t="s">
        <v>50</v>
      </c>
      <c r="D41" s="28">
        <f>SUM(D42:D43)</f>
        <v>585</v>
      </c>
    </row>
    <row r="42" spans="1:4" ht="14.25">
      <c r="A42" s="25"/>
      <c r="B42" s="26"/>
      <c r="C42" s="30" t="s">
        <v>11</v>
      </c>
      <c r="D42" s="28">
        <v>213</v>
      </c>
    </row>
    <row r="43" spans="1:4" ht="14.25">
      <c r="A43" s="25"/>
      <c r="B43" s="26"/>
      <c r="C43" s="30" t="s">
        <v>29</v>
      </c>
      <c r="D43" s="28">
        <v>372</v>
      </c>
    </row>
    <row r="44" spans="1:4" ht="14.25">
      <c r="A44" s="25"/>
      <c r="B44" s="26"/>
      <c r="C44" s="29" t="s">
        <v>51</v>
      </c>
      <c r="D44" s="28">
        <f>SUM(D45:D45)</f>
        <v>2000</v>
      </c>
    </row>
    <row r="45" spans="1:4" ht="14.25">
      <c r="A45" s="25"/>
      <c r="B45" s="26"/>
      <c r="C45" s="30" t="s">
        <v>52</v>
      </c>
      <c r="D45" s="28">
        <v>2000</v>
      </c>
    </row>
    <row r="46" spans="1:4" ht="14.25">
      <c r="A46" s="25"/>
      <c r="B46" s="26"/>
      <c r="C46" s="30" t="s">
        <v>53</v>
      </c>
      <c r="D46" s="28">
        <f>SUM(D47:D48)</f>
        <v>187</v>
      </c>
    </row>
    <row r="47" spans="1:4" ht="14.25">
      <c r="A47" s="25"/>
      <c r="B47" s="26"/>
      <c r="C47" s="29" t="s">
        <v>11</v>
      </c>
      <c r="D47" s="28">
        <v>141</v>
      </c>
    </row>
    <row r="48" spans="1:4" ht="14.25">
      <c r="A48" s="25"/>
      <c r="B48" s="26"/>
      <c r="C48" s="30" t="s">
        <v>29</v>
      </c>
      <c r="D48" s="28">
        <v>46</v>
      </c>
    </row>
    <row r="49" spans="1:4" ht="14.25">
      <c r="A49" s="25"/>
      <c r="B49" s="26"/>
      <c r="C49" s="30" t="s">
        <v>54</v>
      </c>
      <c r="D49" s="28">
        <f>SUM(D50:D51)</f>
        <v>186</v>
      </c>
    </row>
    <row r="50" spans="1:4" ht="14.25">
      <c r="A50" s="25"/>
      <c r="B50" s="26"/>
      <c r="C50" s="30" t="s">
        <v>11</v>
      </c>
      <c r="D50" s="28">
        <v>42</v>
      </c>
    </row>
    <row r="51" spans="1:4" ht="14.25">
      <c r="A51" s="25"/>
      <c r="B51" s="26"/>
      <c r="C51" s="30" t="s">
        <v>29</v>
      </c>
      <c r="D51" s="28">
        <v>144</v>
      </c>
    </row>
    <row r="52" spans="1:4" ht="14.25">
      <c r="A52" s="25"/>
      <c r="B52" s="26"/>
      <c r="C52" s="27" t="s">
        <v>55</v>
      </c>
      <c r="D52" s="28">
        <f>SUM(D53:D55)</f>
        <v>187</v>
      </c>
    </row>
    <row r="53" spans="1:4" ht="14.25">
      <c r="A53" s="25"/>
      <c r="B53" s="26"/>
      <c r="C53" s="29" t="s">
        <v>11</v>
      </c>
      <c r="D53" s="28">
        <v>157</v>
      </c>
    </row>
    <row r="54" spans="1:4" ht="14.25">
      <c r="A54" s="25"/>
      <c r="B54" s="26"/>
      <c r="C54" s="29" t="s">
        <v>29</v>
      </c>
      <c r="D54" s="28">
        <v>30</v>
      </c>
    </row>
    <row r="55" spans="1:4" ht="14.25">
      <c r="A55" s="25"/>
      <c r="B55" s="26"/>
      <c r="C55" s="29" t="s">
        <v>56</v>
      </c>
      <c r="D55" s="28"/>
    </row>
    <row r="56" spans="1:4" ht="14.25">
      <c r="A56" s="25"/>
      <c r="B56" s="26"/>
      <c r="C56" s="27" t="s">
        <v>57</v>
      </c>
      <c r="D56" s="28">
        <f>SUM(D57:D57)</f>
        <v>45</v>
      </c>
    </row>
    <row r="57" spans="1:4" ht="14.25">
      <c r="A57" s="25"/>
      <c r="B57" s="26"/>
      <c r="C57" s="29" t="s">
        <v>11</v>
      </c>
      <c r="D57" s="28">
        <v>45</v>
      </c>
    </row>
    <row r="58" spans="1:4" ht="14.25">
      <c r="A58" s="25"/>
      <c r="B58" s="26"/>
      <c r="C58" s="30" t="s">
        <v>58</v>
      </c>
      <c r="D58" s="28">
        <f>SUM(D59:D61)</f>
        <v>1024</v>
      </c>
    </row>
    <row r="59" spans="1:4" ht="14.25">
      <c r="A59" s="25"/>
      <c r="B59" s="26"/>
      <c r="C59" s="30" t="s">
        <v>11</v>
      </c>
      <c r="D59" s="28">
        <v>826</v>
      </c>
    </row>
    <row r="60" spans="1:4" ht="14.25">
      <c r="A60" s="25"/>
      <c r="B60" s="26"/>
      <c r="C60" s="30" t="s">
        <v>29</v>
      </c>
      <c r="D60" s="28">
        <v>198</v>
      </c>
    </row>
    <row r="61" spans="1:4" ht="14.25">
      <c r="A61" s="25"/>
      <c r="B61" s="26"/>
      <c r="C61" s="30" t="s">
        <v>59</v>
      </c>
      <c r="D61" s="28"/>
    </row>
    <row r="62" spans="1:4" ht="14.25">
      <c r="A62" s="25"/>
      <c r="B62" s="26"/>
      <c r="C62" s="29" t="s">
        <v>60</v>
      </c>
      <c r="D62" s="28">
        <f>SUM(D63:D63)</f>
        <v>51</v>
      </c>
    </row>
    <row r="63" spans="1:4" ht="14.25">
      <c r="A63" s="25"/>
      <c r="B63" s="26"/>
      <c r="C63" s="29" t="s">
        <v>11</v>
      </c>
      <c r="D63" s="28">
        <v>51</v>
      </c>
    </row>
    <row r="64" spans="1:4" ht="14.25">
      <c r="A64" s="25"/>
      <c r="B64" s="26"/>
      <c r="C64" s="30" t="s">
        <v>61</v>
      </c>
      <c r="D64" s="28">
        <f>SUM(D65:D65)</f>
        <v>59</v>
      </c>
    </row>
    <row r="65" spans="1:4" ht="14.25">
      <c r="A65" s="25"/>
      <c r="B65" s="26"/>
      <c r="C65" s="30" t="s">
        <v>11</v>
      </c>
      <c r="D65" s="28">
        <v>59</v>
      </c>
    </row>
    <row r="66" spans="1:4" ht="14.25">
      <c r="A66" s="32"/>
      <c r="B66" s="32"/>
      <c r="C66" s="30" t="s">
        <v>62</v>
      </c>
      <c r="D66" s="28">
        <f>SUM(D67:D67)</f>
        <v>148</v>
      </c>
    </row>
    <row r="67" spans="1:4" ht="14.25">
      <c r="A67" s="32"/>
      <c r="B67" s="32"/>
      <c r="C67" s="30" t="s">
        <v>11</v>
      </c>
      <c r="D67" s="28">
        <v>148</v>
      </c>
    </row>
    <row r="68" spans="1:4" ht="14.25">
      <c r="A68" s="33"/>
      <c r="B68" s="26"/>
      <c r="C68" s="30" t="s">
        <v>63</v>
      </c>
      <c r="D68" s="28">
        <f>SUM(D69:D71)</f>
        <v>617</v>
      </c>
    </row>
    <row r="69" spans="1:4" ht="14.25">
      <c r="A69" s="33"/>
      <c r="B69" s="26"/>
      <c r="C69" s="30" t="s">
        <v>11</v>
      </c>
      <c r="D69" s="28">
        <v>494</v>
      </c>
    </row>
    <row r="70" spans="1:4" ht="14.25">
      <c r="A70" s="33"/>
      <c r="B70" s="26"/>
      <c r="C70" s="29" t="s">
        <v>13</v>
      </c>
      <c r="D70" s="28">
        <v>62</v>
      </c>
    </row>
    <row r="71" spans="1:4" ht="14.25">
      <c r="A71" s="32"/>
      <c r="B71" s="32"/>
      <c r="C71" s="30" t="s">
        <v>29</v>
      </c>
      <c r="D71" s="28">
        <v>61</v>
      </c>
    </row>
    <row r="72" spans="1:4" ht="14.25">
      <c r="A72" s="32"/>
      <c r="B72" s="32"/>
      <c r="C72" s="30" t="s">
        <v>64</v>
      </c>
      <c r="D72" s="28">
        <f>SUM(D73:D74)</f>
        <v>180</v>
      </c>
    </row>
    <row r="73" spans="1:4" ht="14.25">
      <c r="A73" s="32"/>
      <c r="B73" s="32"/>
      <c r="C73" s="29" t="s">
        <v>11</v>
      </c>
      <c r="D73" s="28">
        <v>131</v>
      </c>
    </row>
    <row r="74" spans="1:4" ht="14.25">
      <c r="A74" s="32"/>
      <c r="B74" s="32"/>
      <c r="C74" s="30" t="s">
        <v>29</v>
      </c>
      <c r="D74" s="28">
        <v>49</v>
      </c>
    </row>
    <row r="75" spans="1:4" ht="14.25">
      <c r="A75" s="32"/>
      <c r="B75" s="32"/>
      <c r="C75" s="30" t="s">
        <v>65</v>
      </c>
      <c r="D75" s="28">
        <f>SUM(D76:D77)</f>
        <v>217</v>
      </c>
    </row>
    <row r="76" spans="1:4" ht="14.25">
      <c r="A76" s="32"/>
      <c r="B76" s="32"/>
      <c r="C76" s="27" t="s">
        <v>11</v>
      </c>
      <c r="D76" s="28">
        <v>104</v>
      </c>
    </row>
    <row r="77" spans="1:4" ht="14.25">
      <c r="A77" s="32"/>
      <c r="B77" s="32"/>
      <c r="C77" s="29" t="s">
        <v>29</v>
      </c>
      <c r="D77" s="28">
        <v>113</v>
      </c>
    </row>
    <row r="78" spans="1:4" ht="14.25">
      <c r="A78" s="32"/>
      <c r="B78" s="32"/>
      <c r="C78" s="30" t="s">
        <v>66</v>
      </c>
      <c r="D78" s="28">
        <f>SUM(D79:D79)</f>
        <v>60</v>
      </c>
    </row>
    <row r="79" spans="1:4" ht="14.25">
      <c r="A79" s="32"/>
      <c r="B79" s="32"/>
      <c r="C79" s="30" t="s">
        <v>11</v>
      </c>
      <c r="D79" s="28">
        <v>60</v>
      </c>
    </row>
    <row r="80" spans="1:4" ht="14.25">
      <c r="A80" s="32"/>
      <c r="B80" s="32"/>
      <c r="C80" s="27" t="s">
        <v>67</v>
      </c>
      <c r="D80" s="28">
        <f>SUM(D81)</f>
        <v>149</v>
      </c>
    </row>
    <row r="81" spans="1:4" ht="14.25">
      <c r="A81" s="32"/>
      <c r="B81" s="32"/>
      <c r="C81" s="30" t="s">
        <v>68</v>
      </c>
      <c r="D81" s="28">
        <f aca="true" t="shared" si="0" ref="D81:D86">SUM(D82:D82)</f>
        <v>149</v>
      </c>
    </row>
    <row r="82" spans="1:4" ht="14.25">
      <c r="A82" s="32"/>
      <c r="B82" s="32"/>
      <c r="C82" s="30" t="s">
        <v>69</v>
      </c>
      <c r="D82" s="28">
        <v>149</v>
      </c>
    </row>
    <row r="83" spans="1:4" ht="14.25">
      <c r="A83" s="32"/>
      <c r="B83" s="32"/>
      <c r="C83" s="27" t="s">
        <v>70</v>
      </c>
      <c r="D83" s="28">
        <f>SUM(D84,D86,D88,D90,D92)</f>
        <v>3252</v>
      </c>
    </row>
    <row r="84" spans="1:4" ht="14.25">
      <c r="A84" s="32"/>
      <c r="B84" s="32"/>
      <c r="C84" s="29" t="s">
        <v>71</v>
      </c>
      <c r="D84" s="28">
        <f t="shared" si="0"/>
        <v>300</v>
      </c>
    </row>
    <row r="85" spans="1:4" ht="14.25">
      <c r="A85" s="32"/>
      <c r="B85" s="32"/>
      <c r="C85" s="30" t="s">
        <v>72</v>
      </c>
      <c r="D85" s="28">
        <v>300</v>
      </c>
    </row>
    <row r="86" spans="1:4" ht="14.25">
      <c r="A86" s="32"/>
      <c r="B86" s="32"/>
      <c r="C86" s="30" t="s">
        <v>73</v>
      </c>
      <c r="D86" s="28">
        <f t="shared" si="0"/>
        <v>1622</v>
      </c>
    </row>
    <row r="87" spans="1:4" ht="14.25">
      <c r="A87" s="32"/>
      <c r="B87" s="32"/>
      <c r="C87" s="30" t="s">
        <v>74</v>
      </c>
      <c r="D87" s="28">
        <v>1622</v>
      </c>
    </row>
    <row r="88" spans="1:4" ht="14.25">
      <c r="A88" s="32"/>
      <c r="B88" s="32"/>
      <c r="C88" s="29" t="s">
        <v>75</v>
      </c>
      <c r="D88" s="28">
        <f>SUM(D89:D89)</f>
        <v>556</v>
      </c>
    </row>
    <row r="89" spans="1:4" ht="14.25">
      <c r="A89" s="32"/>
      <c r="B89" s="32"/>
      <c r="C89" s="29" t="s">
        <v>11</v>
      </c>
      <c r="D89" s="28">
        <v>556</v>
      </c>
    </row>
    <row r="90" spans="1:4" ht="14.25">
      <c r="A90" s="32"/>
      <c r="B90" s="32"/>
      <c r="C90" s="27" t="s">
        <v>76</v>
      </c>
      <c r="D90" s="28">
        <f>SUM(D91:D91)</f>
        <v>596</v>
      </c>
    </row>
    <row r="91" spans="1:4" ht="14.25">
      <c r="A91" s="32"/>
      <c r="B91" s="32"/>
      <c r="C91" s="29" t="s">
        <v>11</v>
      </c>
      <c r="D91" s="28">
        <v>596</v>
      </c>
    </row>
    <row r="92" spans="1:4" ht="14.25">
      <c r="A92" s="32"/>
      <c r="B92" s="32"/>
      <c r="C92" s="29" t="s">
        <v>77</v>
      </c>
      <c r="D92" s="28">
        <f>SUM(D93:D95)</f>
        <v>178</v>
      </c>
    </row>
    <row r="93" spans="1:4" ht="14.25">
      <c r="A93" s="32"/>
      <c r="B93" s="32"/>
      <c r="C93" s="30" t="s">
        <v>11</v>
      </c>
      <c r="D93" s="28">
        <v>144</v>
      </c>
    </row>
    <row r="94" spans="1:4" ht="14.25">
      <c r="A94" s="32"/>
      <c r="B94" s="32"/>
      <c r="C94" s="30" t="s">
        <v>13</v>
      </c>
      <c r="D94" s="28">
        <v>15</v>
      </c>
    </row>
    <row r="95" spans="1:4" ht="14.25">
      <c r="A95" s="32"/>
      <c r="B95" s="32"/>
      <c r="C95" s="29" t="s">
        <v>78</v>
      </c>
      <c r="D95" s="28">
        <v>19</v>
      </c>
    </row>
    <row r="96" spans="1:4" ht="14.25">
      <c r="A96" s="32"/>
      <c r="B96" s="32"/>
      <c r="C96" s="27" t="s">
        <v>79</v>
      </c>
      <c r="D96" s="28">
        <f>SUM(D97,D99,D103,D105,D107)</f>
        <v>14525</v>
      </c>
    </row>
    <row r="97" spans="1:4" ht="14.25">
      <c r="A97" s="32"/>
      <c r="B97" s="32"/>
      <c r="C97" s="30" t="s">
        <v>80</v>
      </c>
      <c r="D97" s="28">
        <f>SUM(D98:D98)</f>
        <v>90</v>
      </c>
    </row>
    <row r="98" spans="1:4" ht="14.25">
      <c r="A98" s="32"/>
      <c r="B98" s="32"/>
      <c r="C98" s="29" t="s">
        <v>11</v>
      </c>
      <c r="D98" s="28">
        <v>90</v>
      </c>
    </row>
    <row r="99" spans="1:4" ht="14.25">
      <c r="A99" s="32"/>
      <c r="B99" s="32"/>
      <c r="C99" s="29" t="s">
        <v>81</v>
      </c>
      <c r="D99" s="28">
        <f>SUM(D100:D102)</f>
        <v>13517</v>
      </c>
    </row>
    <row r="100" spans="1:4" ht="14.25">
      <c r="A100" s="32"/>
      <c r="B100" s="32"/>
      <c r="C100" s="29" t="s">
        <v>82</v>
      </c>
      <c r="D100" s="28">
        <v>743</v>
      </c>
    </row>
    <row r="101" spans="1:4" ht="14.25">
      <c r="A101" s="32"/>
      <c r="B101" s="32"/>
      <c r="C101" s="29" t="s">
        <v>83</v>
      </c>
      <c r="D101" s="28">
        <f>6246+1596</f>
        <v>7842</v>
      </c>
    </row>
    <row r="102" spans="1:4" ht="14.25">
      <c r="A102" s="32"/>
      <c r="B102" s="32"/>
      <c r="C102" s="30" t="s">
        <v>84</v>
      </c>
      <c r="D102" s="28">
        <f>335+4597</f>
        <v>4932</v>
      </c>
    </row>
    <row r="103" spans="1:4" ht="14.25">
      <c r="A103" s="32"/>
      <c r="B103" s="32"/>
      <c r="C103" s="30" t="s">
        <v>85</v>
      </c>
      <c r="D103" s="28">
        <f>SUM(D104:D104)</f>
        <v>44</v>
      </c>
    </row>
    <row r="104" spans="1:4" ht="14.25">
      <c r="A104" s="32"/>
      <c r="B104" s="32"/>
      <c r="C104" s="29" t="s">
        <v>86</v>
      </c>
      <c r="D104" s="28">
        <v>44</v>
      </c>
    </row>
    <row r="105" spans="1:4" ht="14.25">
      <c r="A105" s="32"/>
      <c r="B105" s="32"/>
      <c r="C105" s="29" t="s">
        <v>87</v>
      </c>
      <c r="D105" s="28">
        <f>SUM(D106:D106)</f>
        <v>255</v>
      </c>
    </row>
    <row r="106" spans="1:4" ht="14.25">
      <c r="A106" s="32"/>
      <c r="B106" s="32"/>
      <c r="C106" s="30" t="s">
        <v>88</v>
      </c>
      <c r="D106" s="28">
        <v>255</v>
      </c>
    </row>
    <row r="107" spans="1:4" ht="14.25">
      <c r="A107" s="32"/>
      <c r="B107" s="32"/>
      <c r="C107" s="29" t="s">
        <v>89</v>
      </c>
      <c r="D107" s="28">
        <v>619</v>
      </c>
    </row>
    <row r="108" spans="1:4" ht="14.25">
      <c r="A108" s="32"/>
      <c r="B108" s="32"/>
      <c r="C108" s="27" t="s">
        <v>90</v>
      </c>
      <c r="D108" s="28">
        <f>SUM(D109)</f>
        <v>171</v>
      </c>
    </row>
    <row r="109" spans="1:4" ht="14.25">
      <c r="A109" s="32"/>
      <c r="B109" s="32"/>
      <c r="C109" s="30" t="s">
        <v>91</v>
      </c>
      <c r="D109" s="28">
        <f>SUM(D110:D111)</f>
        <v>171</v>
      </c>
    </row>
    <row r="110" spans="1:4" ht="14.25">
      <c r="A110" s="32"/>
      <c r="B110" s="32"/>
      <c r="C110" s="29" t="s">
        <v>11</v>
      </c>
      <c r="D110" s="28">
        <v>71</v>
      </c>
    </row>
    <row r="111" spans="1:4" ht="14.25">
      <c r="A111" s="32"/>
      <c r="B111" s="32"/>
      <c r="C111" s="30" t="s">
        <v>92</v>
      </c>
      <c r="D111" s="28">
        <v>100</v>
      </c>
    </row>
    <row r="112" spans="1:4" ht="14.25">
      <c r="A112" s="32"/>
      <c r="B112" s="32"/>
      <c r="C112" s="27" t="s">
        <v>93</v>
      </c>
      <c r="D112" s="28">
        <f>SUM(D113,D117)</f>
        <v>318</v>
      </c>
    </row>
    <row r="113" spans="1:4" ht="14.25">
      <c r="A113" s="32"/>
      <c r="B113" s="32"/>
      <c r="C113" s="27" t="s">
        <v>94</v>
      </c>
      <c r="D113" s="28">
        <f>SUM(D114:D116)</f>
        <v>207</v>
      </c>
    </row>
    <row r="114" spans="1:4" ht="14.25">
      <c r="A114" s="32"/>
      <c r="B114" s="32"/>
      <c r="C114" s="27" t="s">
        <v>11</v>
      </c>
      <c r="D114" s="28">
        <v>76</v>
      </c>
    </row>
    <row r="115" spans="1:4" ht="14.25">
      <c r="A115" s="32"/>
      <c r="B115" s="32"/>
      <c r="C115" s="27" t="s">
        <v>95</v>
      </c>
      <c r="D115" s="28">
        <v>48</v>
      </c>
    </row>
    <row r="116" spans="1:4" ht="14.25">
      <c r="A116" s="32"/>
      <c r="B116" s="32"/>
      <c r="C116" s="27" t="s">
        <v>96</v>
      </c>
      <c r="D116" s="28">
        <v>83</v>
      </c>
    </row>
    <row r="117" spans="1:4" ht="14.25">
      <c r="A117" s="32"/>
      <c r="B117" s="32"/>
      <c r="C117" s="27" t="s">
        <v>97</v>
      </c>
      <c r="D117" s="28">
        <f>SUM(D118:D118)</f>
        <v>111</v>
      </c>
    </row>
    <row r="118" spans="1:4" ht="14.25">
      <c r="A118" s="32"/>
      <c r="B118" s="32"/>
      <c r="C118" s="27" t="s">
        <v>98</v>
      </c>
      <c r="D118" s="28">
        <v>111</v>
      </c>
    </row>
    <row r="119" spans="1:4" ht="14.25">
      <c r="A119" s="32"/>
      <c r="B119" s="32"/>
      <c r="C119" s="27" t="s">
        <v>99</v>
      </c>
      <c r="D119" s="28">
        <f>SUM(D120,D125,D128,D131,D133,D139,D143,D148,D151,D153,D156,D158,D161,D164,D166)</f>
        <v>20021</v>
      </c>
    </row>
    <row r="120" spans="1:4" ht="14.25">
      <c r="A120" s="32"/>
      <c r="B120" s="32"/>
      <c r="C120" s="27" t="s">
        <v>100</v>
      </c>
      <c r="D120" s="28">
        <f>SUM(D121:D124)</f>
        <v>382</v>
      </c>
    </row>
    <row r="121" spans="1:4" ht="14.25">
      <c r="A121" s="32"/>
      <c r="B121" s="32"/>
      <c r="C121" s="27" t="s">
        <v>11</v>
      </c>
      <c r="D121" s="28">
        <v>78</v>
      </c>
    </row>
    <row r="122" spans="1:4" ht="18.75" customHeight="1">
      <c r="A122" s="32"/>
      <c r="B122" s="32"/>
      <c r="C122" s="27" t="s">
        <v>101</v>
      </c>
      <c r="D122" s="28">
        <v>113</v>
      </c>
    </row>
    <row r="123" spans="1:4" ht="18.75" customHeight="1">
      <c r="A123" s="32"/>
      <c r="B123" s="32"/>
      <c r="C123" s="27" t="s">
        <v>102</v>
      </c>
      <c r="D123" s="28">
        <v>125</v>
      </c>
    </row>
    <row r="124" spans="1:4" ht="14.25">
      <c r="A124" s="32"/>
      <c r="B124" s="32"/>
      <c r="C124" s="27" t="s">
        <v>103</v>
      </c>
      <c r="D124" s="28">
        <f>18168-18102</f>
        <v>66</v>
      </c>
    </row>
    <row r="125" spans="1:4" ht="14.25">
      <c r="A125" s="32"/>
      <c r="B125" s="32"/>
      <c r="C125" s="27" t="s">
        <v>104</v>
      </c>
      <c r="D125" s="28">
        <f>SUM(D126:D127)</f>
        <v>218</v>
      </c>
    </row>
    <row r="126" spans="1:4" ht="14.25">
      <c r="A126" s="32"/>
      <c r="B126" s="32"/>
      <c r="C126" s="27" t="s">
        <v>11</v>
      </c>
      <c r="D126" s="28">
        <v>194</v>
      </c>
    </row>
    <row r="127" spans="1:4" ht="14.25">
      <c r="A127" s="32"/>
      <c r="B127" s="32"/>
      <c r="C127" s="27" t="s">
        <v>105</v>
      </c>
      <c r="D127" s="28">
        <v>24</v>
      </c>
    </row>
    <row r="128" spans="1:4" ht="14.25">
      <c r="A128" s="32"/>
      <c r="B128" s="32"/>
      <c r="C128" s="27" t="s">
        <v>106</v>
      </c>
      <c r="D128" s="28">
        <f>SUM(D129:D130)</f>
        <v>2992</v>
      </c>
    </row>
    <row r="129" spans="1:4" ht="14.25">
      <c r="A129" s="32"/>
      <c r="B129" s="32"/>
      <c r="C129" s="27" t="s">
        <v>107</v>
      </c>
      <c r="D129" s="28">
        <v>1710</v>
      </c>
    </row>
    <row r="130" spans="1:4" ht="14.25">
      <c r="A130" s="32"/>
      <c r="B130" s="32"/>
      <c r="C130" s="27" t="s">
        <v>108</v>
      </c>
      <c r="D130" s="28">
        <v>1282</v>
      </c>
    </row>
    <row r="131" spans="1:4" ht="14.25">
      <c r="A131" s="32"/>
      <c r="B131" s="32"/>
      <c r="C131" s="27" t="s">
        <v>109</v>
      </c>
      <c r="D131" s="28">
        <f>SUM(D132:D132)</f>
        <v>800</v>
      </c>
    </row>
    <row r="132" spans="1:4" ht="14.25">
      <c r="A132" s="32"/>
      <c r="B132" s="32"/>
      <c r="C132" s="27" t="s">
        <v>110</v>
      </c>
      <c r="D132" s="28">
        <v>800</v>
      </c>
    </row>
    <row r="133" spans="1:4" ht="14.25">
      <c r="A133" s="32"/>
      <c r="B133" s="32"/>
      <c r="C133" s="27" t="s">
        <v>111</v>
      </c>
      <c r="D133" s="28">
        <f>SUM(D134:D138)</f>
        <v>1086</v>
      </c>
    </row>
    <row r="134" spans="1:4" ht="14.25">
      <c r="A134" s="32"/>
      <c r="B134" s="32"/>
      <c r="C134" s="27" t="s">
        <v>112</v>
      </c>
      <c r="D134" s="28">
        <v>419</v>
      </c>
    </row>
    <row r="135" spans="1:4" ht="14.25">
      <c r="A135" s="32"/>
      <c r="B135" s="32"/>
      <c r="C135" s="27" t="s">
        <v>113</v>
      </c>
      <c r="D135" s="28">
        <v>182</v>
      </c>
    </row>
    <row r="136" spans="1:4" ht="14.25">
      <c r="A136" s="32"/>
      <c r="B136" s="32"/>
      <c r="C136" s="27" t="s">
        <v>114</v>
      </c>
      <c r="D136" s="28">
        <v>262</v>
      </c>
    </row>
    <row r="137" spans="1:4" ht="14.25">
      <c r="A137" s="32"/>
      <c r="B137" s="32"/>
      <c r="C137" s="27" t="s">
        <v>115</v>
      </c>
      <c r="D137" s="28">
        <v>20</v>
      </c>
    </row>
    <row r="138" spans="1:4" ht="14.25">
      <c r="A138" s="32"/>
      <c r="B138" s="32"/>
      <c r="C138" s="27" t="s">
        <v>116</v>
      </c>
      <c r="D138" s="28">
        <v>203</v>
      </c>
    </row>
    <row r="139" spans="1:4" ht="14.25">
      <c r="A139" s="32"/>
      <c r="B139" s="32"/>
      <c r="C139" s="27" t="s">
        <v>117</v>
      </c>
      <c r="D139" s="28">
        <f>SUM(D140:D142)</f>
        <v>265</v>
      </c>
    </row>
    <row r="140" spans="1:4" ht="14.25">
      <c r="A140" s="32"/>
      <c r="B140" s="32"/>
      <c r="C140" s="27" t="s">
        <v>118</v>
      </c>
      <c r="D140" s="28">
        <f>470-262</f>
        <v>208</v>
      </c>
    </row>
    <row r="141" spans="1:4" ht="14.25">
      <c r="A141" s="32"/>
      <c r="B141" s="32"/>
      <c r="C141" s="27" t="s">
        <v>119</v>
      </c>
      <c r="D141" s="28">
        <v>47</v>
      </c>
    </row>
    <row r="142" spans="1:4" ht="14.25">
      <c r="A142" s="32"/>
      <c r="B142" s="32"/>
      <c r="C142" s="27" t="s">
        <v>120</v>
      </c>
      <c r="D142" s="28">
        <v>10</v>
      </c>
    </row>
    <row r="143" spans="1:4" ht="14.25">
      <c r="A143" s="32"/>
      <c r="B143" s="32"/>
      <c r="C143" s="27" t="s">
        <v>121</v>
      </c>
      <c r="D143" s="28">
        <f>SUM(D144:D147)</f>
        <v>338</v>
      </c>
    </row>
    <row r="144" spans="1:4" ht="14.25">
      <c r="A144" s="32"/>
      <c r="B144" s="32"/>
      <c r="C144" s="27" t="s">
        <v>122</v>
      </c>
      <c r="D144" s="28">
        <v>37</v>
      </c>
    </row>
    <row r="145" spans="1:4" ht="14.25">
      <c r="A145" s="32"/>
      <c r="B145" s="32"/>
      <c r="C145" s="27" t="s">
        <v>123</v>
      </c>
      <c r="D145" s="28">
        <v>60</v>
      </c>
    </row>
    <row r="146" spans="1:4" ht="14.25">
      <c r="A146" s="32"/>
      <c r="B146" s="32"/>
      <c r="C146" s="27" t="s">
        <v>124</v>
      </c>
      <c r="D146" s="28">
        <v>12</v>
      </c>
    </row>
    <row r="147" spans="1:4" ht="14.25">
      <c r="A147" s="32"/>
      <c r="B147" s="32"/>
      <c r="C147" s="27" t="s">
        <v>125</v>
      </c>
      <c r="D147" s="28">
        <v>229</v>
      </c>
    </row>
    <row r="148" spans="1:4" ht="14.25">
      <c r="A148" s="32"/>
      <c r="B148" s="32"/>
      <c r="C148" s="27" t="s">
        <v>126</v>
      </c>
      <c r="D148" s="28">
        <f>SUM(D149:D150)</f>
        <v>251</v>
      </c>
    </row>
    <row r="149" spans="1:4" ht="14.25">
      <c r="A149" s="32"/>
      <c r="B149" s="32"/>
      <c r="C149" s="27" t="s">
        <v>11</v>
      </c>
      <c r="D149" s="28">
        <v>64</v>
      </c>
    </row>
    <row r="150" spans="1:4" ht="14.25">
      <c r="A150" s="32"/>
      <c r="B150" s="32"/>
      <c r="C150" s="27" t="s">
        <v>127</v>
      </c>
      <c r="D150" s="28">
        <v>187</v>
      </c>
    </row>
    <row r="151" spans="1:4" ht="14.25">
      <c r="A151" s="32"/>
      <c r="B151" s="32"/>
      <c r="C151" s="27" t="s">
        <v>128</v>
      </c>
      <c r="D151" s="28">
        <f>SUM(D152:D152)</f>
        <v>8</v>
      </c>
    </row>
    <row r="152" spans="1:4" ht="14.25">
      <c r="A152" s="32"/>
      <c r="B152" s="32"/>
      <c r="C152" s="27" t="s">
        <v>11</v>
      </c>
      <c r="D152" s="28">
        <v>8</v>
      </c>
    </row>
    <row r="153" spans="1:4" ht="14.25">
      <c r="A153" s="32"/>
      <c r="B153" s="32"/>
      <c r="C153" s="27" t="s">
        <v>129</v>
      </c>
      <c r="D153" s="28">
        <f>SUM(D154:D155)</f>
        <v>480</v>
      </c>
    </row>
    <row r="154" spans="1:4" ht="14.25">
      <c r="A154" s="32"/>
      <c r="B154" s="32"/>
      <c r="C154" s="27" t="s">
        <v>130</v>
      </c>
      <c r="D154" s="28">
        <v>260</v>
      </c>
    </row>
    <row r="155" spans="1:4" ht="14.25">
      <c r="A155" s="32"/>
      <c r="B155" s="32"/>
      <c r="C155" s="27" t="s">
        <v>131</v>
      </c>
      <c r="D155" s="28">
        <v>220</v>
      </c>
    </row>
    <row r="156" spans="1:4" ht="14.25">
      <c r="A156" s="32"/>
      <c r="B156" s="32"/>
      <c r="C156" s="27" t="s">
        <v>132</v>
      </c>
      <c r="D156" s="28">
        <f>SUM(D157:D157)</f>
        <v>160</v>
      </c>
    </row>
    <row r="157" spans="1:4" ht="14.25">
      <c r="A157" s="32"/>
      <c r="B157" s="32"/>
      <c r="C157" s="27" t="s">
        <v>133</v>
      </c>
      <c r="D157" s="28">
        <v>160</v>
      </c>
    </row>
    <row r="158" spans="1:4" ht="14.25">
      <c r="A158" s="32"/>
      <c r="B158" s="32"/>
      <c r="C158" s="27" t="s">
        <v>134</v>
      </c>
      <c r="D158" s="28">
        <f>SUM(D159:D160)</f>
        <v>127</v>
      </c>
    </row>
    <row r="159" spans="1:4" ht="14.25">
      <c r="A159" s="32"/>
      <c r="B159" s="32"/>
      <c r="C159" s="27" t="s">
        <v>135</v>
      </c>
      <c r="D159" s="28">
        <v>32</v>
      </c>
    </row>
    <row r="160" spans="1:4" ht="14.25">
      <c r="A160" s="32"/>
      <c r="B160" s="32"/>
      <c r="C160" s="27" t="s">
        <v>136</v>
      </c>
      <c r="D160" s="28">
        <v>95</v>
      </c>
    </row>
    <row r="161" spans="1:4" ht="14.25">
      <c r="A161" s="32"/>
      <c r="B161" s="32"/>
      <c r="C161" s="27" t="s">
        <v>137</v>
      </c>
      <c r="D161" s="28">
        <f>SUM(D162:D163)</f>
        <v>8747</v>
      </c>
    </row>
    <row r="162" spans="1:4" ht="14.25">
      <c r="A162" s="32"/>
      <c r="B162" s="32"/>
      <c r="C162" s="27" t="s">
        <v>138</v>
      </c>
      <c r="D162" s="28">
        <v>212</v>
      </c>
    </row>
    <row r="163" spans="1:4" ht="14.25">
      <c r="A163" s="32"/>
      <c r="B163" s="32"/>
      <c r="C163" s="27" t="s">
        <v>139</v>
      </c>
      <c r="D163" s="28">
        <v>8535</v>
      </c>
    </row>
    <row r="164" spans="1:4" ht="14.25">
      <c r="A164" s="32"/>
      <c r="B164" s="32"/>
      <c r="C164" s="27" t="s">
        <v>140</v>
      </c>
      <c r="D164" s="28">
        <f>SUM(D165:D165)</f>
        <v>3567</v>
      </c>
    </row>
    <row r="165" spans="1:4" ht="14.25">
      <c r="A165" s="32"/>
      <c r="B165" s="32"/>
      <c r="C165" s="27" t="s">
        <v>141</v>
      </c>
      <c r="D165" s="28">
        <v>3567</v>
      </c>
    </row>
    <row r="166" spans="1:4" ht="14.25">
      <c r="A166" s="32"/>
      <c r="B166" s="32"/>
      <c r="C166" s="27" t="s">
        <v>142</v>
      </c>
      <c r="D166" s="28">
        <v>600</v>
      </c>
    </row>
    <row r="167" spans="1:4" ht="14.25">
      <c r="A167" s="32"/>
      <c r="B167" s="32"/>
      <c r="C167" s="27" t="s">
        <v>143</v>
      </c>
      <c r="D167" s="28">
        <f>SUM(D168,D170,D172,D177,D179,D181,D186,D188)</f>
        <v>5377</v>
      </c>
    </row>
    <row r="168" spans="1:4" ht="14.25">
      <c r="A168" s="32"/>
      <c r="B168" s="32"/>
      <c r="C168" s="27" t="s">
        <v>144</v>
      </c>
      <c r="D168" s="28">
        <f>SUM(D169:D169)</f>
        <v>83</v>
      </c>
    </row>
    <row r="169" spans="1:4" ht="14.25">
      <c r="A169" s="32"/>
      <c r="B169" s="32"/>
      <c r="C169" s="27" t="s">
        <v>11</v>
      </c>
      <c r="D169" s="28">
        <v>83</v>
      </c>
    </row>
    <row r="170" spans="1:4" ht="14.25">
      <c r="A170" s="32"/>
      <c r="B170" s="32"/>
      <c r="C170" s="27" t="s">
        <v>145</v>
      </c>
      <c r="D170" s="28">
        <f>SUM(D171:D171)</f>
        <v>124</v>
      </c>
    </row>
    <row r="171" spans="1:4" ht="14.25">
      <c r="A171" s="32"/>
      <c r="B171" s="32"/>
      <c r="C171" s="27" t="s">
        <v>146</v>
      </c>
      <c r="D171" s="28">
        <v>124</v>
      </c>
    </row>
    <row r="172" spans="1:4" ht="14.25">
      <c r="A172" s="32"/>
      <c r="B172" s="32"/>
      <c r="C172" s="27" t="s">
        <v>147</v>
      </c>
      <c r="D172" s="28">
        <f>SUM(D173:D176)</f>
        <v>883</v>
      </c>
    </row>
    <row r="173" spans="1:4" ht="14.25">
      <c r="A173" s="32"/>
      <c r="B173" s="32"/>
      <c r="C173" s="27" t="s">
        <v>148</v>
      </c>
      <c r="D173" s="28">
        <v>274</v>
      </c>
    </row>
    <row r="174" spans="1:4" ht="14.25">
      <c r="A174" s="32"/>
      <c r="B174" s="32"/>
      <c r="C174" s="27" t="s">
        <v>149</v>
      </c>
      <c r="D174" s="28">
        <v>225</v>
      </c>
    </row>
    <row r="175" spans="1:4" ht="14.25">
      <c r="A175" s="32"/>
      <c r="B175" s="32"/>
      <c r="C175" s="27" t="s">
        <v>150</v>
      </c>
      <c r="D175" s="28">
        <v>309</v>
      </c>
    </row>
    <row r="176" spans="1:4" ht="14.25">
      <c r="A176" s="32"/>
      <c r="B176" s="32"/>
      <c r="C176" s="27" t="s">
        <v>151</v>
      </c>
      <c r="D176" s="28">
        <v>75</v>
      </c>
    </row>
    <row r="177" spans="1:4" ht="14.25">
      <c r="A177" s="32"/>
      <c r="B177" s="32"/>
      <c r="C177" s="27" t="s">
        <v>152</v>
      </c>
      <c r="D177" s="28">
        <f>SUM(D178:D178)</f>
        <v>177</v>
      </c>
    </row>
    <row r="178" spans="1:4" ht="14.25">
      <c r="A178" s="32"/>
      <c r="B178" s="32"/>
      <c r="C178" s="27" t="s">
        <v>153</v>
      </c>
      <c r="D178" s="28">
        <v>177</v>
      </c>
    </row>
    <row r="179" spans="1:4" ht="14.25">
      <c r="A179" s="32"/>
      <c r="B179" s="32"/>
      <c r="C179" s="27" t="s">
        <v>154</v>
      </c>
      <c r="D179" s="28">
        <f>SUM(D180:D180)</f>
        <v>529</v>
      </c>
    </row>
    <row r="180" spans="1:4" ht="14.25">
      <c r="A180" s="32"/>
      <c r="B180" s="32"/>
      <c r="C180" s="27" t="s">
        <v>155</v>
      </c>
      <c r="D180" s="28">
        <v>529</v>
      </c>
    </row>
    <row r="181" spans="1:4" ht="14.25">
      <c r="A181" s="32"/>
      <c r="B181" s="32"/>
      <c r="C181" s="27" t="s">
        <v>156</v>
      </c>
      <c r="D181" s="28">
        <f>SUM(D182:D185)</f>
        <v>2301</v>
      </c>
    </row>
    <row r="182" spans="1:4" ht="14.25">
      <c r="A182" s="32"/>
      <c r="B182" s="32"/>
      <c r="C182" s="27" t="s">
        <v>157</v>
      </c>
      <c r="D182" s="28">
        <f>1813-280</f>
        <v>1533</v>
      </c>
    </row>
    <row r="183" spans="1:4" ht="14.25">
      <c r="A183" s="32"/>
      <c r="B183" s="32"/>
      <c r="C183" s="27" t="s">
        <v>158</v>
      </c>
      <c r="D183" s="28">
        <v>234</v>
      </c>
    </row>
    <row r="184" spans="1:4" ht="14.25">
      <c r="A184" s="32"/>
      <c r="B184" s="32"/>
      <c r="C184" s="27" t="s">
        <v>159</v>
      </c>
      <c r="D184" s="28">
        <v>254</v>
      </c>
    </row>
    <row r="185" spans="1:4" ht="14.25">
      <c r="A185" s="32"/>
      <c r="B185" s="32"/>
      <c r="C185" s="27" t="s">
        <v>160</v>
      </c>
      <c r="D185" s="28">
        <f>280</f>
        <v>280</v>
      </c>
    </row>
    <row r="186" spans="1:4" ht="14.25">
      <c r="A186" s="32"/>
      <c r="B186" s="32"/>
      <c r="C186" s="27" t="s">
        <v>161</v>
      </c>
      <c r="D186" s="28">
        <f aca="true" t="shared" si="1" ref="D186:D191">SUM(D187:D187)</f>
        <v>880</v>
      </c>
    </row>
    <row r="187" spans="1:4" ht="14.25">
      <c r="A187" s="32"/>
      <c r="B187" s="32"/>
      <c r="C187" s="27" t="s">
        <v>162</v>
      </c>
      <c r="D187" s="28">
        <v>880</v>
      </c>
    </row>
    <row r="188" spans="1:4" ht="14.25">
      <c r="A188" s="32"/>
      <c r="B188" s="32"/>
      <c r="C188" s="27" t="s">
        <v>163</v>
      </c>
      <c r="D188" s="28">
        <f t="shared" si="1"/>
        <v>400</v>
      </c>
    </row>
    <row r="189" spans="1:4" ht="14.25">
      <c r="A189" s="32"/>
      <c r="B189" s="32"/>
      <c r="C189" s="27" t="s">
        <v>164</v>
      </c>
      <c r="D189" s="28">
        <v>400</v>
      </c>
    </row>
    <row r="190" spans="1:4" ht="14.25">
      <c r="A190" s="32"/>
      <c r="B190" s="32"/>
      <c r="C190" s="27" t="s">
        <v>165</v>
      </c>
      <c r="D190" s="28">
        <f>SUM(D191)</f>
        <v>175</v>
      </c>
    </row>
    <row r="191" spans="1:4" ht="14.25">
      <c r="A191" s="32"/>
      <c r="B191" s="32"/>
      <c r="C191" s="27" t="s">
        <v>166</v>
      </c>
      <c r="D191" s="28">
        <f t="shared" si="1"/>
        <v>175</v>
      </c>
    </row>
    <row r="192" spans="1:4" ht="14.25">
      <c r="A192" s="32"/>
      <c r="B192" s="32"/>
      <c r="C192" s="27" t="s">
        <v>11</v>
      </c>
      <c r="D192" s="28">
        <v>175</v>
      </c>
    </row>
    <row r="193" spans="1:4" ht="14.25">
      <c r="A193" s="32"/>
      <c r="B193" s="32"/>
      <c r="C193" s="27" t="s">
        <v>167</v>
      </c>
      <c r="D193" s="28">
        <f>SUM(D194,D197,D198,D200)</f>
        <v>17331</v>
      </c>
    </row>
    <row r="194" spans="1:4" ht="14.25">
      <c r="A194" s="32"/>
      <c r="B194" s="32"/>
      <c r="C194" s="27" t="s">
        <v>168</v>
      </c>
      <c r="D194" s="28">
        <f>SUM(D195:D196)</f>
        <v>9110</v>
      </c>
    </row>
    <row r="195" spans="1:4" ht="15" customHeight="1">
      <c r="A195" s="32"/>
      <c r="B195" s="32"/>
      <c r="C195" s="27" t="s">
        <v>169</v>
      </c>
      <c r="D195" s="28">
        <v>8268</v>
      </c>
    </row>
    <row r="196" spans="1:4" ht="14.25">
      <c r="A196" s="32"/>
      <c r="B196" s="32"/>
      <c r="C196" s="27" t="s">
        <v>170</v>
      </c>
      <c r="D196" s="28">
        <v>842</v>
      </c>
    </row>
    <row r="197" spans="1:4" ht="14.25">
      <c r="A197" s="32"/>
      <c r="B197" s="32"/>
      <c r="C197" s="27" t="s">
        <v>171</v>
      </c>
      <c r="D197" s="28">
        <v>1010</v>
      </c>
    </row>
    <row r="198" spans="1:4" ht="14.25">
      <c r="A198" s="32"/>
      <c r="B198" s="32"/>
      <c r="C198" s="27" t="s">
        <v>172</v>
      </c>
      <c r="D198" s="28">
        <f>SUM(D199:D199)</f>
        <v>1577</v>
      </c>
    </row>
    <row r="199" spans="1:4" ht="14.25">
      <c r="A199" s="32"/>
      <c r="B199" s="32"/>
      <c r="C199" s="27" t="s">
        <v>173</v>
      </c>
      <c r="D199" s="28">
        <v>1577</v>
      </c>
    </row>
    <row r="200" spans="1:4" ht="14.25">
      <c r="A200" s="32"/>
      <c r="B200" s="32"/>
      <c r="C200" s="27" t="s">
        <v>174</v>
      </c>
      <c r="D200" s="28">
        <v>5634</v>
      </c>
    </row>
    <row r="201" spans="1:4" ht="14.25">
      <c r="A201" s="32"/>
      <c r="B201" s="32"/>
      <c r="C201" s="27" t="s">
        <v>175</v>
      </c>
      <c r="D201" s="28">
        <f>SUM(D202,D211,D216)</f>
        <v>1258</v>
      </c>
    </row>
    <row r="202" spans="1:4" ht="14.25">
      <c r="A202" s="32"/>
      <c r="B202" s="32"/>
      <c r="C202" s="27" t="s">
        <v>176</v>
      </c>
      <c r="D202" s="28">
        <f>SUM(D203:D210)</f>
        <v>765</v>
      </c>
    </row>
    <row r="203" spans="1:4" ht="14.25">
      <c r="A203" s="32"/>
      <c r="B203" s="32"/>
      <c r="C203" s="27" t="s">
        <v>169</v>
      </c>
      <c r="D203" s="28">
        <v>93</v>
      </c>
    </row>
    <row r="204" spans="1:4" ht="14.25">
      <c r="A204" s="32"/>
      <c r="B204" s="32"/>
      <c r="C204" s="27" t="s">
        <v>177</v>
      </c>
      <c r="D204" s="28">
        <v>378</v>
      </c>
    </row>
    <row r="205" spans="1:4" ht="14.25">
      <c r="A205" s="32"/>
      <c r="B205" s="32"/>
      <c r="C205" s="27" t="s">
        <v>178</v>
      </c>
      <c r="D205" s="28">
        <v>1</v>
      </c>
    </row>
    <row r="206" spans="1:4" ht="14.25">
      <c r="A206" s="32"/>
      <c r="B206" s="32"/>
      <c r="C206" s="27" t="s">
        <v>179</v>
      </c>
      <c r="D206" s="28">
        <v>13</v>
      </c>
    </row>
    <row r="207" spans="1:4" ht="14.25">
      <c r="A207" s="32"/>
      <c r="B207" s="32"/>
      <c r="C207" s="27" t="s">
        <v>180</v>
      </c>
      <c r="D207" s="28">
        <v>11</v>
      </c>
    </row>
    <row r="208" spans="1:4" ht="14.25">
      <c r="A208" s="32"/>
      <c r="B208" s="32"/>
      <c r="C208" s="27" t="s">
        <v>181</v>
      </c>
      <c r="D208" s="28">
        <v>21</v>
      </c>
    </row>
    <row r="209" spans="1:4" ht="14.25">
      <c r="A209" s="32"/>
      <c r="B209" s="32"/>
      <c r="C209" s="27" t="s">
        <v>182</v>
      </c>
      <c r="D209" s="28">
        <v>4</v>
      </c>
    </row>
    <row r="210" spans="1:4" ht="14.25">
      <c r="A210" s="32"/>
      <c r="B210" s="32"/>
      <c r="C210" s="27" t="s">
        <v>183</v>
      </c>
      <c r="D210" s="28">
        <v>244</v>
      </c>
    </row>
    <row r="211" spans="1:4" ht="14.25">
      <c r="A211" s="32"/>
      <c r="B211" s="32"/>
      <c r="C211" s="27" t="s">
        <v>184</v>
      </c>
      <c r="D211" s="28">
        <f>SUM(D212:D215)</f>
        <v>452</v>
      </c>
    </row>
    <row r="212" spans="1:4" ht="14.25">
      <c r="A212" s="32"/>
      <c r="B212" s="32"/>
      <c r="C212" s="27" t="s">
        <v>169</v>
      </c>
      <c r="D212" s="28">
        <v>114</v>
      </c>
    </row>
    <row r="213" spans="1:4" ht="14.25">
      <c r="A213" s="32"/>
      <c r="B213" s="32"/>
      <c r="C213" s="27" t="s">
        <v>185</v>
      </c>
      <c r="D213" s="28">
        <v>269</v>
      </c>
    </row>
    <row r="214" spans="1:4" ht="14.25">
      <c r="A214" s="32"/>
      <c r="B214" s="32"/>
      <c r="C214" s="27" t="s">
        <v>186</v>
      </c>
      <c r="D214" s="28">
        <v>57</v>
      </c>
    </row>
    <row r="215" spans="1:4" ht="14.25">
      <c r="A215" s="32"/>
      <c r="B215" s="32"/>
      <c r="C215" s="27" t="s">
        <v>187</v>
      </c>
      <c r="D215" s="28">
        <v>12</v>
      </c>
    </row>
    <row r="216" spans="1:4" ht="14.25">
      <c r="A216" s="32"/>
      <c r="B216" s="32"/>
      <c r="C216" s="27" t="s">
        <v>188</v>
      </c>
      <c r="D216" s="28">
        <f>SUM(D217:D217)</f>
        <v>41</v>
      </c>
    </row>
    <row r="217" spans="1:4" ht="14.25">
      <c r="A217" s="32"/>
      <c r="B217" s="32"/>
      <c r="C217" s="27" t="s">
        <v>189</v>
      </c>
      <c r="D217" s="28">
        <v>41</v>
      </c>
    </row>
    <row r="218" spans="1:4" ht="14.25">
      <c r="A218" s="32"/>
      <c r="B218" s="32"/>
      <c r="C218" s="27" t="s">
        <v>190</v>
      </c>
      <c r="D218" s="28">
        <f>SUM(D219)</f>
        <v>702</v>
      </c>
    </row>
    <row r="219" spans="1:4" ht="14.25">
      <c r="A219" s="32"/>
      <c r="B219" s="32"/>
      <c r="C219" s="27" t="s">
        <v>191</v>
      </c>
      <c r="D219" s="28">
        <f>SUM(D220:D220)</f>
        <v>702</v>
      </c>
    </row>
    <row r="220" spans="1:4" ht="14.25">
      <c r="A220" s="32"/>
      <c r="B220" s="32"/>
      <c r="C220" s="27" t="s">
        <v>192</v>
      </c>
      <c r="D220" s="28">
        <v>702</v>
      </c>
    </row>
    <row r="221" spans="1:4" ht="14.25">
      <c r="A221" s="32"/>
      <c r="B221" s="32"/>
      <c r="C221" s="27" t="s">
        <v>193</v>
      </c>
      <c r="D221" s="28">
        <f>SUM(D222)</f>
        <v>47</v>
      </c>
    </row>
    <row r="222" spans="1:4" ht="14.25">
      <c r="A222" s="32"/>
      <c r="B222" s="32"/>
      <c r="C222" s="27" t="s">
        <v>194</v>
      </c>
      <c r="D222" s="28">
        <f>SUM(D223:D223)</f>
        <v>47</v>
      </c>
    </row>
    <row r="223" spans="1:4" ht="14.25">
      <c r="A223" s="32"/>
      <c r="B223" s="32"/>
      <c r="C223" s="27" t="s">
        <v>169</v>
      </c>
      <c r="D223" s="28">
        <v>47</v>
      </c>
    </row>
    <row r="224" spans="1:4" ht="14.25">
      <c r="A224" s="32"/>
      <c r="B224" s="32"/>
      <c r="C224" s="27" t="s">
        <v>195</v>
      </c>
      <c r="D224" s="28">
        <f>SUM(D225)</f>
        <v>3246</v>
      </c>
    </row>
    <row r="225" spans="1:4" ht="14.25">
      <c r="A225" s="32"/>
      <c r="B225" s="32"/>
      <c r="C225" s="27" t="s">
        <v>196</v>
      </c>
      <c r="D225" s="28">
        <f>SUM(D226:D226)</f>
        <v>3246</v>
      </c>
    </row>
    <row r="226" spans="1:4" ht="14.25">
      <c r="A226" s="32"/>
      <c r="B226" s="32"/>
      <c r="C226" s="27" t="s">
        <v>197</v>
      </c>
      <c r="D226" s="28">
        <v>3246</v>
      </c>
    </row>
    <row r="227" spans="1:4" ht="14.25">
      <c r="A227" s="32"/>
      <c r="B227" s="32"/>
      <c r="C227" s="27" t="s">
        <v>198</v>
      </c>
      <c r="D227" s="28">
        <v>2000</v>
      </c>
    </row>
    <row r="228" spans="1:4" ht="14.25">
      <c r="A228" s="32"/>
      <c r="B228" s="32"/>
      <c r="C228" s="27" t="s">
        <v>199</v>
      </c>
      <c r="D228" s="34">
        <f>D229</f>
        <v>3671</v>
      </c>
    </row>
    <row r="229" spans="1:4" ht="14.25">
      <c r="A229" s="32"/>
      <c r="B229" s="32"/>
      <c r="C229" s="27" t="s">
        <v>200</v>
      </c>
      <c r="D229" s="28">
        <f>SUM(D230:D230)</f>
        <v>3671</v>
      </c>
    </row>
    <row r="230" spans="1:4" ht="14.25">
      <c r="A230" s="32"/>
      <c r="B230" s="32"/>
      <c r="C230" s="27" t="s">
        <v>201</v>
      </c>
      <c r="D230" s="28">
        <v>3671</v>
      </c>
    </row>
    <row r="231" spans="1:4" ht="14.25">
      <c r="A231" s="32"/>
      <c r="B231" s="32"/>
      <c r="C231" s="27" t="s">
        <v>202</v>
      </c>
      <c r="D231" s="28">
        <f>SUM(D232:D232)</f>
        <v>6400</v>
      </c>
    </row>
    <row r="232" spans="1:4" ht="14.25">
      <c r="A232" s="32"/>
      <c r="B232" s="32"/>
      <c r="C232" s="27" t="s">
        <v>203</v>
      </c>
      <c r="D232" s="28">
        <v>6400</v>
      </c>
    </row>
    <row r="233" spans="1:4" ht="14.25">
      <c r="A233" s="32" t="s">
        <v>204</v>
      </c>
      <c r="B233" s="32">
        <f>SUM(B5,B18)</f>
        <v>60540</v>
      </c>
      <c r="C233" s="32" t="s">
        <v>205</v>
      </c>
      <c r="D233" s="28">
        <f>SUM(D5,D80,D83,D96,D108,D112,D119,D167,D190,D193,D201,D218,D221,D224,D227,D228,D231)</f>
        <v>91969</v>
      </c>
    </row>
    <row r="234" spans="1:4" ht="14.25">
      <c r="A234" s="35" t="s">
        <v>206</v>
      </c>
      <c r="B234" s="26">
        <f>SUM(B235:B236)</f>
        <v>15611</v>
      </c>
      <c r="C234" s="35" t="s">
        <v>207</v>
      </c>
      <c r="D234" s="36">
        <f>SUM(D235:D236)</f>
        <v>19759</v>
      </c>
    </row>
    <row r="235" spans="1:4" ht="14.25">
      <c r="A235" s="35" t="s">
        <v>208</v>
      </c>
      <c r="B235" s="26">
        <v>2673</v>
      </c>
      <c r="C235" s="35" t="s">
        <v>209</v>
      </c>
      <c r="D235" s="36">
        <v>11860</v>
      </c>
    </row>
    <row r="236" spans="1:4" ht="14.25">
      <c r="A236" s="35" t="s">
        <v>210</v>
      </c>
      <c r="B236" s="26">
        <v>12938</v>
      </c>
      <c r="C236" s="35" t="s">
        <v>211</v>
      </c>
      <c r="D236" s="32">
        <v>7899</v>
      </c>
    </row>
    <row r="237" spans="1:4" ht="14.25">
      <c r="A237" s="35" t="s">
        <v>212</v>
      </c>
      <c r="B237" s="26"/>
      <c r="C237" s="35"/>
      <c r="D237" s="32"/>
    </row>
    <row r="238" spans="1:4" ht="14.25">
      <c r="A238" s="35" t="s">
        <v>213</v>
      </c>
      <c r="B238" s="26">
        <v>35577</v>
      </c>
      <c r="C238" s="35"/>
      <c r="D238" s="36"/>
    </row>
    <row r="239" spans="1:4" ht="14.25">
      <c r="A239" s="26" t="s">
        <v>214</v>
      </c>
      <c r="B239" s="26">
        <f>SUM(B233:B234,B238)</f>
        <v>111728</v>
      </c>
      <c r="C239" s="36" t="s">
        <v>215</v>
      </c>
      <c r="D239" s="36">
        <f>SUM(D233:D234)</f>
        <v>111728</v>
      </c>
    </row>
  </sheetData>
  <sheetProtection/>
  <mergeCells count="4">
    <mergeCell ref="A1:D1"/>
    <mergeCell ref="C2:D2"/>
    <mergeCell ref="A3:B3"/>
    <mergeCell ref="C3:D3"/>
  </mergeCells>
  <printOptions/>
  <pageMargins left="0.75" right="0.75" top="1" bottom="1" header="0.5" footer="0.5"/>
  <pageSetup fitToHeight="10" fitToWidth="1" horizontalDpi="600" verticalDpi="600" orientation="portrait" paperSize="9" scale="70"/>
</worksheet>
</file>

<file path=xl/worksheets/sheet2.xml><?xml version="1.0" encoding="utf-8"?>
<worksheet xmlns="http://schemas.openxmlformats.org/spreadsheetml/2006/main" xmlns:r="http://schemas.openxmlformats.org/officeDocument/2006/relationships">
  <dimension ref="A1:F16"/>
  <sheetViews>
    <sheetView zoomScalePageLayoutView="0" workbookViewId="0" topLeftCell="A1">
      <selection activeCell="H5" sqref="H5"/>
    </sheetView>
  </sheetViews>
  <sheetFormatPr defaultColWidth="9.00390625" defaultRowHeight="14.25"/>
  <cols>
    <col min="1" max="1" width="29.50390625" style="3" customWidth="1"/>
    <col min="2" max="4" width="15.125" style="3" customWidth="1"/>
    <col min="5" max="5" width="15.125" style="2" customWidth="1"/>
    <col min="6" max="6" width="28.00390625" style="3" customWidth="1"/>
    <col min="7" max="16384" width="9.00390625" style="3" customWidth="1"/>
  </cols>
  <sheetData>
    <row r="1" ht="12.75">
      <c r="A1" s="3" t="s">
        <v>216</v>
      </c>
    </row>
    <row r="2" spans="1:6" ht="111" customHeight="1">
      <c r="A2" s="43" t="s">
        <v>234</v>
      </c>
      <c r="B2" s="43"/>
      <c r="C2" s="43"/>
      <c r="D2" s="43"/>
      <c r="E2" s="43"/>
      <c r="F2" s="43"/>
    </row>
    <row r="3" spans="1:6" ht="30.75" customHeight="1">
      <c r="A3" s="44" t="s">
        <v>217</v>
      </c>
      <c r="B3" s="44"/>
      <c r="C3" s="44"/>
      <c r="D3" s="44"/>
      <c r="E3" s="44"/>
      <c r="F3" s="44"/>
    </row>
    <row r="4" spans="1:6" ht="30.75" customHeight="1">
      <c r="A4" s="5"/>
      <c r="B4" s="4"/>
      <c r="C4" s="4"/>
      <c r="D4" s="4"/>
      <c r="E4" s="4"/>
      <c r="F4" s="6" t="s">
        <v>218</v>
      </c>
    </row>
    <row r="5" spans="1:6" s="1" customFormat="1" ht="41.25" customHeight="1">
      <c r="A5" s="46" t="s">
        <v>4</v>
      </c>
      <c r="B5" s="47" t="s">
        <v>219</v>
      </c>
      <c r="C5" s="47" t="s">
        <v>220</v>
      </c>
      <c r="D5" s="45" t="s">
        <v>221</v>
      </c>
      <c r="E5" s="46"/>
      <c r="F5" s="48" t="s">
        <v>222</v>
      </c>
    </row>
    <row r="6" spans="1:6" s="1" customFormat="1" ht="41.25" customHeight="1">
      <c r="A6" s="46"/>
      <c r="B6" s="46"/>
      <c r="C6" s="46"/>
      <c r="D6" s="7" t="s">
        <v>223</v>
      </c>
      <c r="E6" s="7" t="s">
        <v>224</v>
      </c>
      <c r="F6" s="48"/>
    </row>
    <row r="7" spans="1:6" s="2" customFormat="1" ht="33" customHeight="1">
      <c r="A7" s="8"/>
      <c r="B7" s="8">
        <v>1</v>
      </c>
      <c r="C7" s="8">
        <v>3</v>
      </c>
      <c r="D7" s="9" t="s">
        <v>225</v>
      </c>
      <c r="E7" s="9" t="s">
        <v>226</v>
      </c>
      <c r="F7" s="8">
        <v>11</v>
      </c>
    </row>
    <row r="8" spans="1:6" ht="43.5" customHeight="1">
      <c r="A8" s="10" t="s">
        <v>227</v>
      </c>
      <c r="B8" s="11">
        <f>SUM(B9,B10,B11)</f>
        <v>665</v>
      </c>
      <c r="C8" s="11">
        <f>SUM(C9,C10,C11)</f>
        <v>1070</v>
      </c>
      <c r="D8" s="12">
        <f aca="true" t="shared" si="0" ref="D8:D13">SUM(B8-C8)</f>
        <v>-405</v>
      </c>
      <c r="E8" s="13">
        <f aca="true" t="shared" si="1" ref="E8:E13">SUM(D8/C8)*100</f>
        <v>-37.850467289719624</v>
      </c>
      <c r="F8" s="8"/>
    </row>
    <row r="9" spans="1:6" ht="43.5" customHeight="1">
      <c r="A9" s="14" t="s">
        <v>228</v>
      </c>
      <c r="B9" s="15">
        <v>52</v>
      </c>
      <c r="C9" s="15">
        <v>55</v>
      </c>
      <c r="D9" s="12">
        <f t="shared" si="0"/>
        <v>-3</v>
      </c>
      <c r="E9" s="13">
        <f t="shared" si="1"/>
        <v>-5.454545454545454</v>
      </c>
      <c r="F9" s="16"/>
    </row>
    <row r="10" spans="1:6" ht="43.5" customHeight="1">
      <c r="A10" s="14" t="s">
        <v>229</v>
      </c>
      <c r="B10" s="15"/>
      <c r="C10" s="15"/>
      <c r="D10" s="12">
        <f t="shared" si="0"/>
        <v>0</v>
      </c>
      <c r="E10" s="13" t="e">
        <f t="shared" si="1"/>
        <v>#DIV/0!</v>
      </c>
      <c r="F10" s="16"/>
    </row>
    <row r="11" spans="1:6" ht="43.5" customHeight="1">
      <c r="A11" s="17" t="s">
        <v>230</v>
      </c>
      <c r="B11" s="15">
        <f>SUM(B12:B13)</f>
        <v>613</v>
      </c>
      <c r="C11" s="15">
        <f>SUM(C12:C13)</f>
        <v>1015</v>
      </c>
      <c r="D11" s="12">
        <f t="shared" si="0"/>
        <v>-402</v>
      </c>
      <c r="E11" s="13">
        <f t="shared" si="1"/>
        <v>-39.60591133004926</v>
      </c>
      <c r="F11" s="16"/>
    </row>
    <row r="12" spans="1:6" ht="43.5" customHeight="1">
      <c r="A12" s="17" t="s">
        <v>231</v>
      </c>
      <c r="B12" s="18">
        <v>170</v>
      </c>
      <c r="C12" s="18">
        <v>175</v>
      </c>
      <c r="D12" s="12">
        <f t="shared" si="0"/>
        <v>-5</v>
      </c>
      <c r="E12" s="13">
        <f t="shared" si="1"/>
        <v>-2.857142857142857</v>
      </c>
      <c r="F12" s="16"/>
    </row>
    <row r="13" spans="1:6" ht="43.5" customHeight="1">
      <c r="A13" s="17" t="s">
        <v>232</v>
      </c>
      <c r="B13" s="18">
        <v>443</v>
      </c>
      <c r="C13" s="18">
        <v>840</v>
      </c>
      <c r="D13" s="12">
        <f t="shared" si="0"/>
        <v>-397</v>
      </c>
      <c r="E13" s="13">
        <f t="shared" si="1"/>
        <v>-47.26190476190476</v>
      </c>
      <c r="F13" s="16"/>
    </row>
    <row r="16" spans="1:6" ht="129.75" customHeight="1">
      <c r="A16" s="43" t="s">
        <v>233</v>
      </c>
      <c r="B16" s="43"/>
      <c r="C16" s="43"/>
      <c r="D16" s="43"/>
      <c r="E16" s="43"/>
      <c r="F16" s="43"/>
    </row>
  </sheetData>
  <sheetProtection/>
  <mergeCells count="8">
    <mergeCell ref="A2:F2"/>
    <mergeCell ref="A3:F3"/>
    <mergeCell ref="D5:E5"/>
    <mergeCell ref="A16:F16"/>
    <mergeCell ref="A5:A6"/>
    <mergeCell ref="B5:B6"/>
    <mergeCell ref="C5:C6"/>
    <mergeCell ref="F5:F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zk</cp:lastModifiedBy>
  <cp:lastPrinted>2016-05-14T03:02:23Z</cp:lastPrinted>
  <dcterms:created xsi:type="dcterms:W3CDTF">2015-05-15T00:49:15Z</dcterms:created>
  <dcterms:modified xsi:type="dcterms:W3CDTF">2019-03-19T08:40:36Z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