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5435" windowHeight="7290" tabRatio="941" firstSheet="11" activeTab="23"/>
  </bookViews>
  <sheets>
    <sheet name="Define" sheetId="42" state="hidden" r:id="rId1"/>
    <sheet name="封皮" sheetId="51" r:id="rId2"/>
    <sheet name="1" sheetId="1" r:id="rId3"/>
    <sheet name="2" sheetId="2" r:id="rId4"/>
    <sheet name="3" sheetId="8" r:id="rId5"/>
    <sheet name="4" sheetId="9" r:id="rId6"/>
    <sheet name="5" sheetId="4" r:id="rId7"/>
    <sheet name="6" sheetId="5" r:id="rId8"/>
    <sheet name="7" sheetId="11" r:id="rId9"/>
    <sheet name="8" sheetId="12" r:id="rId10"/>
    <sheet name="9" sheetId="6" r:id="rId11"/>
    <sheet name="10" sheetId="7" r:id="rId12"/>
    <sheet name="11" sheetId="13" r:id="rId13"/>
    <sheet name="12" sheetId="14" r:id="rId14"/>
    <sheet name="13" sheetId="15" r:id="rId15"/>
    <sheet name="14" sheetId="16" r:id="rId16"/>
    <sheet name="15" sheetId="17" r:id="rId17"/>
    <sheet name="16" sheetId="18" r:id="rId18"/>
    <sheet name="17" sheetId="50" r:id="rId19"/>
    <sheet name="18" sheetId="20" r:id="rId20"/>
    <sheet name="19" sheetId="22" r:id="rId21"/>
    <sheet name="20" sheetId="23" r:id="rId22"/>
    <sheet name="21" sheetId="25" r:id="rId23"/>
    <sheet name="22" sheetId="26" r:id="rId24"/>
    <sheet name="23" sheetId="27" r:id="rId25"/>
    <sheet name="24" sheetId="28" r:id="rId26"/>
    <sheet name="25" sheetId="29" r:id="rId27"/>
    <sheet name="26" sheetId="30" r:id="rId28"/>
    <sheet name="27" sheetId="31" r:id="rId29"/>
    <sheet name="28" sheetId="32" r:id="rId30"/>
    <sheet name="29" sheetId="33" r:id="rId31"/>
    <sheet name="30" sheetId="34" r:id="rId32"/>
    <sheet name="31" sheetId="35" r:id="rId33"/>
    <sheet name="32" sheetId="36" r:id="rId34"/>
  </sheets>
  <externalReferences>
    <externalReference r:id="rId35"/>
  </externalReferences>
  <definedNames>
    <definedName name="_xlnm.Print_Area" localSheetId="3">'2'!$A$1:$E$36</definedName>
    <definedName name="_xlnm.Print_Area" localSheetId="5">'4'!$A$1:$E$37</definedName>
    <definedName name="_xlnm.Print_Area" localSheetId="19">'18'!$A$1:$E$34</definedName>
    <definedName name="_xlnm.Print_Area" localSheetId="21">'20'!$A$1:$E$37</definedName>
    <definedName name="_xlnm.Print_Area" localSheetId="7">'6'!$A$1:$E$36</definedName>
    <definedName name="_xlnm.Print_Area" localSheetId="9">'8'!$A$1:$E$34</definedName>
    <definedName name="_xlnm.Print_Area" localSheetId="11">'10'!$A$1:$E$15</definedName>
    <definedName name="_xlnm.Print_Area" localSheetId="13">'12'!$A$1:$E$16</definedName>
    <definedName name="_xlnm.Print_Area" localSheetId="20">'19'!$A$1:$E$38</definedName>
    <definedName name="_xlnm.Print_Area" localSheetId="23">'22'!$A$1:$E$32</definedName>
    <definedName name="_xlnm.Print_Area" localSheetId="24">'23'!$A$1:$E$28</definedName>
    <definedName name="_xlnm.Print_Area" localSheetId="25">'24'!$A$1:$E$32</definedName>
    <definedName name="_xlnm.Print_Area" localSheetId="27">'26'!$A$1:$E$15</definedName>
    <definedName name="_xlnm.Print_Area" localSheetId="29">'28'!$A$1:$E$16</definedName>
    <definedName name="_xlnm.Print_Area" localSheetId="30">'29'!$A$1:$E$11</definedName>
    <definedName name="_xlnm.Print_Area" localSheetId="31">'30'!$A$1:$E$11</definedName>
    <definedName name="_xlnm.Print_Area" localSheetId="33">'32'!$A$1:$E$10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<sst xmlns="http://schemas.openxmlformats.org/spreadsheetml/2006/main" count="878" uniqueCount="269">
  <si>
    <t>FORMULA_DBT=</t>
  </si>
  <si>
    <t>C:\DOCUMENTS AND SETTINGS\ADMINISTRATOR\桌面\2018年人代会草案简表定稿.XLSX</t>
  </si>
  <si>
    <t>公式</t>
  </si>
  <si>
    <t>2018本级项级-整数</t>
  </si>
  <si>
    <t>盘锦市九届人大四次会议</t>
  </si>
  <si>
    <t>第*次全体会议文件附表</t>
  </si>
  <si>
    <t>盘锦市2024年预算执行情况</t>
  </si>
  <si>
    <t>和2025年预算(草案)情况表</t>
  </si>
  <si>
    <t>表1</t>
  </si>
  <si>
    <t>盘锦市2024年一般公共预算收入执行情况表</t>
  </si>
  <si>
    <t>单位：万元</t>
  </si>
  <si>
    <t>预算科目</t>
  </si>
  <si>
    <t>2023年决算数</t>
  </si>
  <si>
    <t>2024年快报数</t>
  </si>
  <si>
    <t>2024年快报数比2023年决算数</t>
  </si>
  <si>
    <t>增减额</t>
  </si>
  <si>
    <t>增减%</t>
  </si>
  <si>
    <t>一般公共预算收入合计</t>
  </si>
  <si>
    <t>一、税收收入</t>
  </si>
  <si>
    <t xml:space="preserve">    增值税</t>
  </si>
  <si>
    <t xml:space="preserve">    企业所得税</t>
  </si>
  <si>
    <t>　　个人所得税</t>
  </si>
  <si>
    <t>　　资源税</t>
  </si>
  <si>
    <t>　　城市维护建设税</t>
  </si>
  <si>
    <t>　　房产税</t>
  </si>
  <si>
    <t>　　印花税</t>
  </si>
  <si>
    <t>　　城镇土地使用税</t>
  </si>
  <si>
    <t>　　土地增值税</t>
  </si>
  <si>
    <t>　　车船税</t>
  </si>
  <si>
    <t>　　耕地占用税</t>
  </si>
  <si>
    <t>　　契税</t>
  </si>
  <si>
    <t xml:space="preserve">    环境保护税</t>
  </si>
  <si>
    <t>　　其他税收收入</t>
  </si>
  <si>
    <t>二、非税收入</t>
  </si>
  <si>
    <t>　　专项收入</t>
  </si>
  <si>
    <t>　　行政事业性收费收入</t>
  </si>
  <si>
    <t>　　罚没收入</t>
  </si>
  <si>
    <t>　　国有资源（资产）有偿使用收入</t>
  </si>
  <si>
    <t xml:space="preserve">    捐赠收入</t>
  </si>
  <si>
    <t xml:space="preserve">    政府住房基金收入</t>
  </si>
  <si>
    <t>　　其他收入</t>
  </si>
  <si>
    <t xml:space="preserve">    加：上级补助收入</t>
  </si>
  <si>
    <t xml:space="preserve">        上年结余</t>
  </si>
  <si>
    <t xml:space="preserve">        待偿债再融资一般债券上年结余</t>
  </si>
  <si>
    <t xml:space="preserve">        调入资金</t>
  </si>
  <si>
    <t xml:space="preserve">        动用预算稳定调节基金</t>
  </si>
  <si>
    <t xml:space="preserve">        区域间转移性收入</t>
  </si>
  <si>
    <t xml:space="preserve">        债务转贷收入</t>
  </si>
  <si>
    <t>收入总计</t>
  </si>
  <si>
    <t>表2</t>
  </si>
  <si>
    <t>盘锦市2024年一般公共预算支出执行情况表</t>
  </si>
  <si>
    <t>一般公共预算支出合计</t>
  </si>
  <si>
    <t xml:space="preserve">  一般公共服务支出</t>
  </si>
  <si>
    <t xml:space="preserve">  国防支出</t>
  </si>
  <si>
    <t xml:space="preserve">  公共安全支出</t>
  </si>
  <si>
    <t xml:space="preserve">  教育支出</t>
  </si>
  <si>
    <t xml:space="preserve">  科学技术支出</t>
  </si>
  <si>
    <t xml:space="preserve">  文化旅游体育与传媒支出</t>
  </si>
  <si>
    <t xml:space="preserve">  社会保障和就业支出</t>
  </si>
  <si>
    <t xml:space="preserve">  卫生健康支出</t>
  </si>
  <si>
    <t xml:space="preserve">  节能环保支出</t>
  </si>
  <si>
    <t xml:space="preserve">  城乡社区支出</t>
  </si>
  <si>
    <t xml:space="preserve">  农林水支出</t>
  </si>
  <si>
    <t xml:space="preserve">  交通运输支出</t>
  </si>
  <si>
    <t xml:space="preserve">  资源勘探信息等支出</t>
  </si>
  <si>
    <t xml:space="preserve">  商业服务业等支出</t>
  </si>
  <si>
    <t xml:space="preserve">  金融支出</t>
  </si>
  <si>
    <t xml:space="preserve">  自然资源海洋气象等支出</t>
  </si>
  <si>
    <t xml:space="preserve">  住房保障支出</t>
  </si>
  <si>
    <t xml:space="preserve">  粮油物资储备支出</t>
  </si>
  <si>
    <t xml:space="preserve">  灾害防治及应急管理支出</t>
  </si>
  <si>
    <t xml:space="preserve">  其他支出</t>
  </si>
  <si>
    <t>债务付息支出</t>
  </si>
  <si>
    <t>债务发行费用支出</t>
  </si>
  <si>
    <t xml:space="preserve">  加：上解上级支出</t>
  </si>
  <si>
    <t xml:space="preserve">      安排预算稳定调节基金</t>
  </si>
  <si>
    <t xml:space="preserve">      债务还本支出</t>
  </si>
  <si>
    <t xml:space="preserve">      待偿债再融资一般债券结余</t>
  </si>
  <si>
    <t xml:space="preserve">      调出资金</t>
  </si>
  <si>
    <t xml:space="preserve">      结转下年</t>
  </si>
  <si>
    <t>支出总计</t>
  </si>
  <si>
    <t>表3</t>
  </si>
  <si>
    <t>市本级2024年一般公共预算收入执行情况表</t>
  </si>
  <si>
    <t>　　企业所得税</t>
  </si>
  <si>
    <t xml:space="preserve">    个人所得税</t>
  </si>
  <si>
    <t xml:space="preserve">        下级上解收入</t>
  </si>
  <si>
    <t>表4</t>
  </si>
  <si>
    <t>市本级2024年一般公共预算支出执行情况表</t>
  </si>
  <si>
    <t xml:space="preserve">      补助下级支出</t>
  </si>
  <si>
    <t xml:space="preserve">      债务转贷支出</t>
  </si>
  <si>
    <t>表5</t>
  </si>
  <si>
    <t>盘锦市2024年政府性基金预算收入执行情况表</t>
  </si>
  <si>
    <t>政府性基金预算收入合计</t>
  </si>
  <si>
    <t xml:space="preserve">  农网还贷资金收入</t>
  </si>
  <si>
    <t xml:space="preserve">  港口建设费收入</t>
  </si>
  <si>
    <t xml:space="preserve">  国家电影事业发展专项资金收入</t>
  </si>
  <si>
    <t xml:space="preserve">  国有土地收益基金收入</t>
  </si>
  <si>
    <t xml:space="preserve">  农业土地开发资金收入</t>
  </si>
  <si>
    <t xml:space="preserve">  国有土地使用权出让收入</t>
  </si>
  <si>
    <t xml:space="preserve">  大中型水库库区基金收入</t>
  </si>
  <si>
    <t xml:space="preserve">  彩票公益金收入</t>
  </si>
  <si>
    <t xml:space="preserve">  城市基础设施配套费收入</t>
  </si>
  <si>
    <t xml:space="preserve">  小型水库移民扶助基金收入</t>
  </si>
  <si>
    <t xml:space="preserve">  国家重大水利工程建设基金收入</t>
  </si>
  <si>
    <t xml:space="preserve">  车辆通行费</t>
  </si>
  <si>
    <t xml:space="preserve">  污水处理费收入</t>
  </si>
  <si>
    <t xml:space="preserve">  彩票发行机构和彩票销售机构的业务费用</t>
  </si>
  <si>
    <t xml:space="preserve">  其他政府性基金收入</t>
  </si>
  <si>
    <t>加：上级补助收入</t>
  </si>
  <si>
    <t xml:space="preserve">    上年结余</t>
  </si>
  <si>
    <t xml:space="preserve">    待偿债再融资专项债券上年结余</t>
  </si>
  <si>
    <t xml:space="preserve">    调入资金</t>
  </si>
  <si>
    <t xml:space="preserve">    债务转贷收入</t>
  </si>
  <si>
    <t>表6</t>
  </si>
  <si>
    <t>盘锦市2024年政府性基金预算支出执行情况表</t>
  </si>
  <si>
    <t>政府性基金预算支出合计</t>
  </si>
  <si>
    <t xml:space="preserve">  国家电影事业发展专项资金安排的支出</t>
  </si>
  <si>
    <t xml:space="preserve">  旅游发展基金支出</t>
  </si>
  <si>
    <t xml:space="preserve">  国家电影事业发展专项资金对应专项债务收入安排的支出</t>
  </si>
  <si>
    <t xml:space="preserve">  大中型水库移民后期扶持基金支出</t>
  </si>
  <si>
    <t xml:space="preserve">  小型水库移民扶助基金安排的支出</t>
  </si>
  <si>
    <t xml:space="preserve">  国有土地使用权出让相关支出</t>
  </si>
  <si>
    <t xml:space="preserve">  国有土地收益基金相关支出</t>
  </si>
  <si>
    <t xml:space="preserve">  农业土地开发资金相关支出</t>
  </si>
  <si>
    <t xml:space="preserve">  城市基础设施配套费安排的支出</t>
  </si>
  <si>
    <t xml:space="preserve">  污水处理费安排的支出</t>
  </si>
  <si>
    <t xml:space="preserve">  棚户区改造专项债券收入安排的支出</t>
  </si>
  <si>
    <t xml:space="preserve">  污水处理费对应专项债务收入安排的支出</t>
  </si>
  <si>
    <t xml:space="preserve">  资源勘探工业信息等支出</t>
  </si>
  <si>
    <t xml:space="preserve">  其他政府性基金及对应专项债务收入安排的支出</t>
  </si>
  <si>
    <t xml:space="preserve">  彩票发行销售机构业务费安排的支出</t>
  </si>
  <si>
    <t xml:space="preserve">  彩票公益金安排的支出</t>
  </si>
  <si>
    <t xml:space="preserve">  地方政府专项债务付息支出</t>
  </si>
  <si>
    <t xml:space="preserve">  地方政府专项债务发行费用支出</t>
  </si>
  <si>
    <t xml:space="preserve">  抗疫特别国债安排的支出</t>
  </si>
  <si>
    <t xml:space="preserve">      待偿债再融资专项债券结余</t>
  </si>
  <si>
    <t>表7</t>
  </si>
  <si>
    <t>市本级2024年政府性基金预算收入执行情况表</t>
  </si>
  <si>
    <t xml:space="preserve">    下级上解收入</t>
  </si>
  <si>
    <t>表8</t>
  </si>
  <si>
    <t>市本级2024年政府性基金预算支出执行情况表</t>
  </si>
  <si>
    <t>表9</t>
  </si>
  <si>
    <t>盘锦市2024年国有资本经营预算收入执行情况表</t>
  </si>
  <si>
    <t>国有资本经营预算收入合计</t>
  </si>
  <si>
    <t xml:space="preserve">  利润收入</t>
  </si>
  <si>
    <t xml:space="preserve">    企业利润收入</t>
  </si>
  <si>
    <t xml:space="preserve">    其他国有资本经营预算企业利润收入</t>
  </si>
  <si>
    <t xml:space="preserve">  股利、股息收入</t>
  </si>
  <si>
    <t xml:space="preserve">  产权转让收入</t>
  </si>
  <si>
    <t xml:space="preserve">  其他国有资本经营预算收入</t>
  </si>
  <si>
    <t xml:space="preserve">  加：上级补助收入</t>
  </si>
  <si>
    <t xml:space="preserve">      上年结余</t>
  </si>
  <si>
    <t>表10</t>
  </si>
  <si>
    <t>盘锦市2024年国有资本经营预算支出执行情况表</t>
  </si>
  <si>
    <t>国有资本经营预算支出合计</t>
  </si>
  <si>
    <t xml:space="preserve">  解决历史遗留问题及改革成本支出</t>
  </si>
  <si>
    <t xml:space="preserve">  国有企业资本金注入</t>
  </si>
  <si>
    <t xml:space="preserve">  国有企业政策性补贴</t>
  </si>
  <si>
    <t xml:space="preserve">  金融国有资本经营支出</t>
  </si>
  <si>
    <t xml:space="preserve">  其他国有资本经营预算支出</t>
  </si>
  <si>
    <t xml:space="preserve">  加：调出资金</t>
  </si>
  <si>
    <t>表11</t>
  </si>
  <si>
    <t>市本级2024年国有资本经营预算收入执行情况表</t>
  </si>
  <si>
    <t xml:space="preserve">    金融企业利润收入（国资预算）</t>
  </si>
  <si>
    <t xml:space="preserve">      下级上解收入</t>
  </si>
  <si>
    <t>表12</t>
  </si>
  <si>
    <t>市本级2024年国有资本经营预算支出执行情况表</t>
  </si>
  <si>
    <t xml:space="preserve">   加：调出资金</t>
  </si>
  <si>
    <t xml:space="preserve">       补助下级支出</t>
  </si>
  <si>
    <t xml:space="preserve">       结转下年</t>
  </si>
  <si>
    <t>表13</t>
  </si>
  <si>
    <t>盘锦市2024年社会保险基金预算收入执行情况表</t>
  </si>
  <si>
    <t>社会保险基金预算收入合计</t>
  </si>
  <si>
    <t>企业职工基本养老保险基金收入</t>
  </si>
  <si>
    <t>城乡居民基本养老保险基金收入</t>
  </si>
  <si>
    <t>机关事业单位基本养老保险基金收入</t>
  </si>
  <si>
    <t>职工基本医疗保险基金收入</t>
  </si>
  <si>
    <t>城乡居民基本医疗保险基金收入</t>
  </si>
  <si>
    <t>工伤保险基金收入</t>
  </si>
  <si>
    <t>表14</t>
  </si>
  <si>
    <t>盘锦市2024年社会保险基金预算支出执行情况表</t>
  </si>
  <si>
    <t>社会保险基金预算支出合计</t>
  </si>
  <si>
    <t>企业职工基本养老保险基金支出</t>
  </si>
  <si>
    <t>城乡居民基本养老保险基金支出</t>
  </si>
  <si>
    <t>机关事业单位基本养老保险基金支出</t>
  </si>
  <si>
    <t>职工基本医疗保险基金支出</t>
  </si>
  <si>
    <t>城镇居民基本医疗保险基金支出</t>
  </si>
  <si>
    <t>工伤保险基金支出</t>
  </si>
  <si>
    <t>表15</t>
  </si>
  <si>
    <t>市本级2024年社会保险基金预算收入执行情况表</t>
  </si>
  <si>
    <t>表16</t>
  </si>
  <si>
    <t>市本级2024年社会保险基金预算支出执行情况表</t>
  </si>
  <si>
    <t>表17</t>
  </si>
  <si>
    <t>盘锦市2025年一般公共预算收入预算表</t>
  </si>
  <si>
    <t>预  算  科  目</t>
  </si>
  <si>
    <t>2025年预算数</t>
  </si>
  <si>
    <t>2025年预算数比2024年快报数</t>
  </si>
  <si>
    <t>表18</t>
  </si>
  <si>
    <t>盘锦市2025年一般公共预算支出预算表</t>
  </si>
  <si>
    <t>2024年预算数</t>
  </si>
  <si>
    <t>2025年预算数比2024年预算数</t>
  </si>
  <si>
    <t xml:space="preserve">  预备费</t>
  </si>
  <si>
    <t>本</t>
  </si>
  <si>
    <t xml:space="preserve">盘 </t>
  </si>
  <si>
    <t>大</t>
  </si>
  <si>
    <t>双</t>
  </si>
  <si>
    <t>兴</t>
  </si>
  <si>
    <t>辽</t>
  </si>
  <si>
    <t>表19</t>
  </si>
  <si>
    <t>市本级2025年一般公共预算收入预算表</t>
  </si>
  <si>
    <t>2024年快报数
（可比口径）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</si>
  <si>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</si>
  <si>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</si>
  <si>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</si>
  <si>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</si>
  <si>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</si>
  <si>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</si>
  <si>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</si>
  <si>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</si>
  <si>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</si>
  <si>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其他税收收入</t>
  </si>
  <si>
    <t xml:space="preserve">    专项收入</t>
  </si>
  <si>
    <t xml:space="preserve">    行政事业性收费收入</t>
  </si>
  <si>
    <t xml:space="preserve">    罚没收入</t>
  </si>
  <si>
    <t xml:space="preserve">    国有资源(资产)有偿使用收入</t>
  </si>
  <si>
    <t xml:space="preserve">    政府住房基金</t>
  </si>
  <si>
    <t xml:space="preserve">    其他收入</t>
  </si>
  <si>
    <t xml:space="preserve">       下级上解收入</t>
  </si>
  <si>
    <t xml:space="preserve">       上年结余</t>
  </si>
  <si>
    <t xml:space="preserve">       调入资金</t>
  </si>
  <si>
    <t xml:space="preserve">       债务转贷收入</t>
  </si>
  <si>
    <t>表20</t>
  </si>
  <si>
    <t>市本级2025年一般公共预算支出预算表</t>
  </si>
  <si>
    <t>隐债</t>
  </si>
  <si>
    <t>表21</t>
  </si>
  <si>
    <t>盘锦市2025年政府性基金预算收入预算表</t>
  </si>
  <si>
    <t>政府性基金收入合计</t>
  </si>
  <si>
    <t xml:space="preserve">      待偿债再融资专项债券上年结余</t>
  </si>
  <si>
    <t xml:space="preserve">   上年结余</t>
  </si>
  <si>
    <t xml:space="preserve">   调入资金</t>
  </si>
  <si>
    <t xml:space="preserve">   债务转贷收入</t>
  </si>
  <si>
    <t>表22</t>
  </si>
  <si>
    <t>盘锦市2025年政府性基金预算支出预算表</t>
  </si>
  <si>
    <t>政府性基金支出合计</t>
  </si>
  <si>
    <t xml:space="preserve">   加：上解上级支出</t>
  </si>
  <si>
    <t xml:space="preserve">       调出资金</t>
  </si>
  <si>
    <t xml:space="preserve">       债务还本支出</t>
  </si>
  <si>
    <t>表23</t>
  </si>
  <si>
    <t>市本级2025年政府性基金预算收入预算表</t>
  </si>
  <si>
    <t>表24</t>
  </si>
  <si>
    <t>市本级2025年政府性基金预算支出预算表</t>
  </si>
  <si>
    <t>表25</t>
  </si>
  <si>
    <t>盘锦市2025年国有资本经营预算收入预算表</t>
  </si>
  <si>
    <t>表26</t>
  </si>
  <si>
    <t>盘锦市2025年国有资本经营预算支出预算表</t>
  </si>
  <si>
    <t>表27</t>
  </si>
  <si>
    <t>市本级2025年国有资本经营预算收入预算表</t>
  </si>
  <si>
    <t>表28</t>
  </si>
  <si>
    <t>市本级2025年国有资本经营预算支出预算表</t>
  </si>
  <si>
    <t xml:space="preserve">  加：补助下级支出</t>
  </si>
  <si>
    <t>表29</t>
  </si>
  <si>
    <t>盘锦市2025年社会保险基金预算收入预算表</t>
  </si>
  <si>
    <t>表30</t>
  </si>
  <si>
    <t>盘锦市2025年社会保险基金预算支出预算表</t>
  </si>
  <si>
    <t>城乡居民基本医疗保险基金支出</t>
  </si>
  <si>
    <t>表31</t>
  </si>
  <si>
    <t>市本级2025年社会保险基金预算收入预算表</t>
  </si>
  <si>
    <t>表32</t>
  </si>
  <si>
    <t>市本级2025年社会保险基金预算支出预算表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</si>
</sst>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3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* #,##0&quot;$&quot;_-;\-* #,##0&quot;$&quot;_-;_-* &quot;-&quot;&quot;$&quot;_-;_-@_-"/>
    <numFmt numFmtId="177" formatCode="_-&quot;$&quot;* #,##0_-;\-&quot;$&quot;* #,##0_-;_-&quot;$&quot;* &quot;-&quot;_-;_-@_-"/>
    <numFmt numFmtId="178" formatCode="0.0"/>
    <numFmt numFmtId="179" formatCode="_-* #,##0_$_-;\-* #,##0_$_-;_-* &quot;-&quot;_$_-;_-@_-"/>
    <numFmt numFmtId="180" formatCode="_-* #,##0&quot;￥&quot;_-;\-* #,##0&quot;￥&quot;_-;_-* &quot;-&quot;&quot;￥&quot;_-;_-@_-"/>
    <numFmt numFmtId="181" formatCode="#,##0.00&quot;￥&quot;;[Red]\-#,##0.00&quot;￥&quot;"/>
    <numFmt numFmtId="182" formatCode="_-* #,##0.00_$_-;\-* #,##0.00_$_-;_-* &quot;-&quot;??_$_-;_-@_-"/>
    <numFmt numFmtId="183" formatCode="#,##0.00&quot;￥&quot;;\-#,##0.00&quot;￥&quot;"/>
    <numFmt numFmtId="184" formatCode="_(* #,##0.00_);_(* \(#,##0.00\);_(* &quot;-&quot;??_);_(@_)"/>
    <numFmt numFmtId="185" formatCode="_(&quot;$&quot;* #,##0.00_);_(&quot;$&quot;* \(#,##0.00\);_(&quot;$&quot;* &quot;-&quot;??_);_(@_)"/>
    <numFmt numFmtId="186" formatCode="_-* #,##0.00&quot;$&quot;_-;\-* #,##0.00&quot;$&quot;_-;_-* &quot;-&quot;??&quot;$&quot;_-;_-@_-"/>
    <numFmt numFmtId="187" formatCode="0_ "/>
    <numFmt numFmtId="188" formatCode="0.0%"/>
    <numFmt numFmtId="189" formatCode="0_ ;[Red]\-0\ "/>
    <numFmt numFmtId="190" formatCode="0.0_ "/>
    <numFmt numFmtId="191" formatCode="_ * #,##0_ ;_ * \-#,##0_ ;_ * &quot;-&quot;??_ ;_ @_ "/>
    <numFmt numFmtId="192" formatCode="#,##0_ "/>
    <numFmt numFmtId="193" formatCode="#,##0.0_ "/>
    <numFmt numFmtId="194" formatCode="\ * #,##0_ ;_ * \-#,##0_ ;_ * &quot;-&quot;_ ;_ @_ "/>
  </numFmts>
  <fonts count="91">
    <font>
      <sz val="11"/>
      <color theme="1"/>
      <name val="Tahoma"/>
      <charset val="134"/>
    </font>
    <font>
      <sz val="20"/>
      <name val="方正小标宋_GBK"/>
      <charset val="134"/>
    </font>
    <font>
      <sz val="11"/>
      <name val="黑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name val="Tahoma"/>
      <charset val="134"/>
    </font>
    <font>
      <sz val="11"/>
      <name val="Geneva"/>
      <charset val="134"/>
    </font>
    <font>
      <b/>
      <sz val="11"/>
      <name val="宋体"/>
      <charset val="134"/>
      <scheme val="major"/>
    </font>
    <font>
      <b/>
      <sz val="14"/>
      <name val="宋体"/>
      <charset val="134"/>
      <scheme val="major"/>
    </font>
    <font>
      <sz val="14"/>
      <name val="黑体"/>
      <charset val="134"/>
    </font>
    <font>
      <b/>
      <sz val="28"/>
      <name val="宋体"/>
      <charset val="134"/>
      <scheme val="major"/>
    </font>
    <font>
      <sz val="11"/>
      <name val="方正小标宋简体"/>
      <charset val="134"/>
    </font>
    <font>
      <sz val="18"/>
      <name val="楷体"/>
      <charset val="134"/>
    </font>
    <font>
      <sz val="14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ＭＳ Ｐゴシック"/>
      <charset val="134"/>
    </font>
    <font>
      <sz val="10"/>
      <name val="Times New Roman"/>
      <charset val="134"/>
    </font>
    <font>
      <sz val="12"/>
      <name val="Times New Roman"/>
      <charset val="134"/>
    </font>
    <font>
      <sz val="12"/>
      <name val="宋体"/>
      <charset val="134"/>
    </font>
    <font>
      <sz val="10"/>
      <name val="Geneva"/>
      <charset val="134"/>
    </font>
    <font>
      <sz val="11"/>
      <color indexed="9"/>
      <name val="宋体"/>
      <charset val="134"/>
    </font>
    <font>
      <sz val="12"/>
      <name val="바탕체"/>
      <charset val="134"/>
    </font>
    <font>
      <sz val="10"/>
      <name val="Arial"/>
      <charset val="134"/>
    </font>
    <font>
      <sz val="12"/>
      <color indexed="8"/>
      <name val="宋体"/>
      <charset val="134"/>
    </font>
    <font>
      <b/>
      <sz val="11"/>
      <color indexed="9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Arial"/>
      <charset val="134"/>
    </font>
    <font>
      <b/>
      <sz val="11"/>
      <color indexed="52"/>
      <name val="宋体"/>
      <charset val="134"/>
    </font>
    <font>
      <b/>
      <sz val="18"/>
      <color indexed="56"/>
      <name val="宋体"/>
      <charset val="134"/>
    </font>
    <font>
      <b/>
      <sz val="12"/>
      <color indexed="8"/>
      <name val="宋体"/>
      <charset val="134"/>
    </font>
    <font>
      <sz val="11"/>
      <color indexed="10"/>
      <name val="宋体"/>
      <charset val="134"/>
    </font>
    <font>
      <sz val="11"/>
      <color indexed="8"/>
      <name val="Tahoma"/>
      <charset val="134"/>
    </font>
    <font>
      <sz val="11"/>
      <color indexed="20"/>
      <name val="宋体"/>
      <charset val="134"/>
    </font>
    <font>
      <sz val="8"/>
      <name val="Arial"/>
      <charset val="134"/>
    </font>
    <font>
      <sz val="12"/>
      <color indexed="20"/>
      <name val="楷体_GB2312"/>
      <charset val="134"/>
    </font>
    <font>
      <sz val="7"/>
      <name val="Small Fonts"/>
      <charset val="134"/>
    </font>
    <font>
      <sz val="10.5"/>
      <color indexed="20"/>
      <name val="宋体"/>
      <charset val="134"/>
    </font>
    <font>
      <sz val="11"/>
      <color indexed="17"/>
      <name val="宋体"/>
      <charset val="134"/>
    </font>
    <font>
      <sz val="12"/>
      <color indexed="20"/>
      <name val="宋体"/>
      <charset val="134"/>
    </font>
    <font>
      <sz val="9"/>
      <color indexed="8"/>
      <name val="宋体"/>
      <charset val="134"/>
    </font>
    <font>
      <b/>
      <sz val="13"/>
      <color indexed="56"/>
      <name val="宋体"/>
      <charset val="134"/>
    </font>
    <font>
      <sz val="12"/>
      <color indexed="9"/>
      <name val="宋体"/>
      <charset val="134"/>
    </font>
    <font>
      <sz val="12"/>
      <name val="Helv"/>
      <charset val="134"/>
    </font>
    <font>
      <i/>
      <sz val="11"/>
      <color indexed="23"/>
      <name val="宋体"/>
      <charset val="134"/>
    </font>
    <font>
      <b/>
      <sz val="12"/>
      <name val="Arial"/>
      <charset val="134"/>
    </font>
    <font>
      <b/>
      <sz val="11"/>
      <color indexed="56"/>
      <name val="宋体"/>
      <charset val="134"/>
    </font>
    <font>
      <u/>
      <sz val="12"/>
      <color indexed="12"/>
      <name val="宋体"/>
      <charset val="134"/>
    </font>
    <font>
      <sz val="12"/>
      <color indexed="17"/>
      <name val="宋体"/>
      <charset val="134"/>
    </font>
    <font>
      <b/>
      <sz val="11"/>
      <color indexed="63"/>
      <name val="宋体"/>
      <charset val="134"/>
    </font>
    <font>
      <b/>
      <sz val="10"/>
      <name val="MS Sans Serif"/>
      <charset val="134"/>
    </font>
    <font>
      <sz val="11"/>
      <color indexed="62"/>
      <name val="宋体"/>
      <charset val="134"/>
    </font>
    <font>
      <sz val="12"/>
      <color indexed="16"/>
      <name val="宋体"/>
      <charset val="134"/>
    </font>
    <font>
      <sz val="12"/>
      <name val="官帕眉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sz val="10.5"/>
      <color indexed="17"/>
      <name val="宋体"/>
      <charset val="134"/>
    </font>
    <font>
      <sz val="10"/>
      <name val="Helv"/>
      <charset val="134"/>
    </font>
    <font>
      <b/>
      <sz val="18"/>
      <name val="Arial"/>
      <charset val="134"/>
    </font>
    <font>
      <sz val="10"/>
      <color indexed="8"/>
      <name val="宋体"/>
      <charset val="134"/>
    </font>
    <font>
      <sz val="12"/>
      <color indexed="8"/>
      <name val="华文仿宋"/>
      <charset val="134"/>
    </font>
    <font>
      <sz val="12"/>
      <color indexed="17"/>
      <name val="楷体_GB2312"/>
      <charset val="134"/>
    </font>
    <font>
      <b/>
      <sz val="9"/>
      <color indexed="9"/>
      <name val="宋体"/>
      <charset val="134"/>
    </font>
    <font>
      <sz val="11"/>
      <color indexed="60"/>
      <name val="宋体"/>
      <charset val="134"/>
    </font>
    <font>
      <b/>
      <sz val="14"/>
      <color indexed="8"/>
      <name val="宋体"/>
      <charset val="134"/>
    </font>
    <font>
      <sz val="9"/>
      <name val="宋体"/>
      <charset val="134"/>
    </font>
    <font>
      <b/>
      <i/>
      <sz val="16"/>
      <name val="Helv"/>
      <charset val="134"/>
    </font>
    <font>
      <sz val="8"/>
      <name val="Times New Roman"/>
      <charset val="134"/>
    </font>
    <font>
      <sz val="10"/>
      <name val="Geneva"/>
      <charset val="0"/>
    </font>
    <font>
      <sz val="10"/>
      <name val="宋体"/>
      <charset val="134"/>
    </font>
    <font>
      <u/>
      <sz val="12"/>
      <color indexed="36"/>
      <name val="宋体"/>
      <charset val="134"/>
    </font>
    <font>
      <sz val="12"/>
      <name val="Courier"/>
      <charset val="134"/>
    </font>
  </fonts>
  <fills count="7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42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lightUp">
        <fgColor indexed="9"/>
        <bgColor indexed="53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52"/>
        <bgColor indexed="52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43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30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51"/>
        <bgColor indexed="51"/>
      </patternFill>
    </fill>
    <fill>
      <patternFill patternType="solid">
        <fgColor indexed="54"/>
        <bgColor indexed="64"/>
      </patternFill>
    </fill>
    <fill>
      <patternFill patternType="solid">
        <fgColor indexed="29"/>
        <bgColor indexed="29"/>
      </patternFill>
    </fill>
    <fill>
      <patternFill patternType="solid">
        <fgColor indexed="25"/>
        <bgColor indexed="25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21">
    <xf numFmtId="0" fontId="0" fillId="0" borderId="0"/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1" applyNumberFormat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5" borderId="13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40" fontId="34" fillId="0" borderId="0" applyFont="0" applyFill="0" applyBorder="0" applyAlignment="0" applyProtection="0"/>
    <xf numFmtId="41" fontId="35" fillId="0" borderId="0" applyFont="0" applyFill="0" applyBorder="0" applyAlignment="0" applyProtection="0"/>
    <xf numFmtId="0" fontId="35" fillId="0" borderId="0"/>
    <xf numFmtId="38" fontId="34" fillId="0" borderId="0" applyFont="0" applyFill="0" applyBorder="0" applyAlignment="0" applyProtection="0"/>
    <xf numFmtId="176" fontId="36" fillId="0" borderId="0" applyFont="0" applyFill="0" applyBorder="0" applyAlignment="0" applyProtection="0"/>
    <xf numFmtId="0" fontId="37" fillId="0" borderId="0">
      <alignment vertical="center"/>
    </xf>
    <xf numFmtId="0" fontId="37" fillId="0" borderId="0">
      <alignment vertical="center"/>
    </xf>
    <xf numFmtId="0" fontId="38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/>
    <xf numFmtId="0" fontId="39" fillId="33" borderId="0" applyNumberFormat="0" applyBorder="0" applyAlignment="0" applyProtection="0">
      <alignment vertical="center"/>
    </xf>
    <xf numFmtId="0" fontId="40" fillId="0" borderId="0"/>
    <xf numFmtId="1" fontId="41" fillId="0" borderId="0"/>
    <xf numFmtId="0" fontId="42" fillId="34" borderId="0" applyNumberFormat="0" applyBorder="0" applyAlignment="0" applyProtection="0"/>
    <xf numFmtId="0" fontId="43" fillId="35" borderId="16" applyNumberFormat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177" fontId="41" fillId="0" borderId="0" applyFont="0" applyFill="0" applyBorder="0" applyAlignment="0" applyProtection="0"/>
    <xf numFmtId="0" fontId="44" fillId="37" borderId="0" applyNumberFormat="0" applyBorder="0" applyAlignment="0" applyProtection="0">
      <alignment vertical="center"/>
    </xf>
    <xf numFmtId="0" fontId="46" fillId="0" borderId="0" applyProtection="0"/>
    <xf numFmtId="0" fontId="39" fillId="38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47" fillId="40" borderId="18" applyNumberFormat="0" applyAlignment="0" applyProtection="0">
      <alignment vertical="center"/>
    </xf>
    <xf numFmtId="0" fontId="37" fillId="41" borderId="19" applyNumberFormat="0" applyFon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9" fillId="43" borderId="0" applyNumberFormat="0" applyBorder="0" applyAlignment="0" applyProtection="0"/>
    <xf numFmtId="0" fontId="37" fillId="0" borderId="0"/>
    <xf numFmtId="0" fontId="50" fillId="0" borderId="0" applyNumberFormat="0" applyFill="0" applyBorder="0" applyAlignment="0" applyProtection="0">
      <alignment vertical="center"/>
    </xf>
    <xf numFmtId="0" fontId="51" fillId="0" borderId="0">
      <alignment vertical="center"/>
    </xf>
    <xf numFmtId="0" fontId="52" fillId="44" borderId="0" applyNumberFormat="0" applyBorder="0" applyAlignment="0" applyProtection="0">
      <alignment vertical="center"/>
    </xf>
    <xf numFmtId="10" fontId="53" fillId="45" borderId="2" applyNumberFormat="0" applyBorder="0" applyAlignment="0" applyProtection="0"/>
    <xf numFmtId="0" fontId="54" fillId="44" borderId="0" applyNumberFormat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37" fontId="55" fillId="0" borderId="0"/>
    <xf numFmtId="9" fontId="44" fillId="0" borderId="0" applyFont="0" applyFill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42" fillId="46" borderId="0" applyNumberFormat="0" applyBorder="0" applyAlignment="0" applyProtection="0"/>
    <xf numFmtId="0" fontId="36" fillId="0" borderId="0"/>
    <xf numFmtId="0" fontId="57" fillId="47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9" fillId="48" borderId="0" applyNumberFormat="0" applyBorder="0" applyAlignment="0" applyProtection="0"/>
    <xf numFmtId="178" fontId="3" fillId="0" borderId="2">
      <alignment vertical="center"/>
      <protection locked="0"/>
    </xf>
    <xf numFmtId="0" fontId="52" fillId="42" borderId="0" applyNumberFormat="0" applyBorder="0" applyAlignment="0" applyProtection="0">
      <alignment vertical="center"/>
    </xf>
    <xf numFmtId="0" fontId="59" fillId="45" borderId="0">
      <alignment horizontal="right" vertical="center"/>
    </xf>
    <xf numFmtId="0" fontId="44" fillId="45" borderId="0">
      <alignment horizontal="left" vertical="top"/>
    </xf>
    <xf numFmtId="0" fontId="39" fillId="49" borderId="0" applyNumberFormat="0" applyBorder="0" applyAlignment="0" applyProtection="0">
      <alignment vertical="center"/>
    </xf>
    <xf numFmtId="0" fontId="60" fillId="0" borderId="20" applyNumberFormat="0" applyFill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61" fillId="46" borderId="0" applyNumberFormat="0" applyBorder="0" applyAlignment="0" applyProtection="0"/>
    <xf numFmtId="0" fontId="44" fillId="52" borderId="0" applyNumberFormat="0" applyBorder="0" applyAlignment="0" applyProtection="0">
      <alignment vertical="center"/>
    </xf>
    <xf numFmtId="0" fontId="36" fillId="0" borderId="0">
      <alignment vertical="center"/>
    </xf>
    <xf numFmtId="179" fontId="36" fillId="0" borderId="0" applyFont="0" applyFill="0" applyBorder="0" applyAlignment="0" applyProtection="0"/>
    <xf numFmtId="0" fontId="3" fillId="0" borderId="2">
      <alignment horizontal="distributed" vertical="center" wrapText="1"/>
    </xf>
    <xf numFmtId="0" fontId="62" fillId="0" borderId="0"/>
    <xf numFmtId="9" fontId="37" fillId="0" borderId="0" applyFont="0" applyFill="0" applyBorder="0" applyAlignment="0" applyProtection="0"/>
    <xf numFmtId="0" fontId="39" fillId="53" borderId="0" applyNumberFormat="0" applyBorder="0" applyAlignment="0" applyProtection="0">
      <alignment vertical="center"/>
    </xf>
    <xf numFmtId="0" fontId="37" fillId="0" borderId="0"/>
    <xf numFmtId="43" fontId="35" fillId="0" borderId="0" applyFont="0" applyFill="0" applyBorder="0" applyAlignment="0" applyProtection="0"/>
    <xf numFmtId="0" fontId="63" fillId="0" borderId="0" applyNumberFormat="0" applyFill="0" applyBorder="0" applyAlignment="0" applyProtection="0">
      <alignment vertical="center"/>
    </xf>
    <xf numFmtId="0" fontId="64" fillId="0" borderId="21">
      <alignment horizontal="left" vertical="center"/>
    </xf>
    <xf numFmtId="0" fontId="65" fillId="0" borderId="0" applyNumberFormat="0" applyFill="0" applyBorder="0" applyAlignment="0" applyProtection="0">
      <alignment vertical="center"/>
    </xf>
    <xf numFmtId="0" fontId="34" fillId="0" borderId="0" applyFont="0" applyFill="0" applyBorder="0" applyAlignment="0" applyProtection="0"/>
    <xf numFmtId="0" fontId="36" fillId="0" borderId="0" applyFont="0" applyFill="0" applyBorder="0" applyAlignment="0" applyProtection="0"/>
    <xf numFmtId="43" fontId="44" fillId="0" borderId="0" applyFont="0" applyFill="0" applyBorder="0" applyAlignment="0" applyProtection="0">
      <alignment vertical="center"/>
    </xf>
    <xf numFmtId="0" fontId="49" fillId="54" borderId="0" applyNumberFormat="0" applyBorder="0" applyAlignment="0" applyProtection="0"/>
    <xf numFmtId="180" fontId="37" fillId="0" borderId="0"/>
    <xf numFmtId="0" fontId="66" fillId="0" borderId="0" applyNumberFormat="0" applyFill="0" applyBorder="0" applyAlignment="0" applyProtection="0">
      <alignment vertical="top"/>
      <protection locked="0"/>
    </xf>
    <xf numFmtId="0" fontId="67" fillId="47" borderId="0" applyNumberFormat="0" applyBorder="0" applyAlignment="0" applyProtection="0"/>
    <xf numFmtId="0" fontId="68" fillId="40" borderId="22" applyNumberFormat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/>
    <xf numFmtId="0" fontId="59" fillId="45" borderId="0">
      <alignment horizontal="left" vertical="top"/>
    </xf>
    <xf numFmtId="181" fontId="37" fillId="0" borderId="0"/>
    <xf numFmtId="0" fontId="41" fillId="0" borderId="0"/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/>
    <xf numFmtId="0" fontId="44" fillId="44" borderId="0" applyNumberFormat="0" applyBorder="0" applyAlignment="0" applyProtection="0">
      <alignment vertical="center"/>
    </xf>
    <xf numFmtId="0" fontId="70" fillId="52" borderId="18" applyNumberFormat="0" applyAlignment="0" applyProtection="0">
      <alignment vertical="center"/>
    </xf>
    <xf numFmtId="0" fontId="44" fillId="0" borderId="0">
      <alignment vertical="center"/>
    </xf>
    <xf numFmtId="0" fontId="65" fillId="0" borderId="23" applyNumberFormat="0" applyFill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71" fillId="41" borderId="0" applyNumberFormat="0" applyBorder="0" applyAlignment="0" applyProtection="0"/>
    <xf numFmtId="9" fontId="72" fillId="0" borderId="0" applyFont="0" applyFill="0" applyBorder="0" applyAlignment="0" applyProtection="0"/>
    <xf numFmtId="0" fontId="73" fillId="0" borderId="24" applyNumberFormat="0" applyFill="0" applyAlignment="0" applyProtection="0">
      <alignment vertical="center"/>
    </xf>
    <xf numFmtId="0" fontId="74" fillId="0" borderId="25" applyNumberFormat="0" applyFill="0" applyAlignment="0" applyProtection="0">
      <alignment vertical="center"/>
    </xf>
    <xf numFmtId="182" fontId="36" fillId="0" borderId="0" applyFont="0" applyFill="0" applyBorder="0" applyAlignment="0" applyProtection="0"/>
    <xf numFmtId="0" fontId="71" fillId="56" borderId="0" applyNumberFormat="0" applyBorder="0" applyAlignment="0" applyProtection="0"/>
    <xf numFmtId="0" fontId="61" fillId="57" borderId="0" applyNumberFormat="0" applyBorder="0" applyAlignment="0" applyProtection="0"/>
    <xf numFmtId="0" fontId="44" fillId="49" borderId="0" applyNumberFormat="0" applyBorder="0" applyAlignment="0" applyProtection="0">
      <alignment vertical="center"/>
    </xf>
    <xf numFmtId="0" fontId="71" fillId="44" borderId="0" applyNumberFormat="0" applyBorder="0" applyAlignment="0" applyProtection="0"/>
    <xf numFmtId="0" fontId="59" fillId="45" borderId="0">
      <alignment horizontal="left" vertical="center"/>
    </xf>
    <xf numFmtId="0" fontId="44" fillId="58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39" fillId="59" borderId="0" applyNumberFormat="0" applyBorder="0" applyAlignment="0" applyProtection="0">
      <alignment vertical="center"/>
    </xf>
    <xf numFmtId="0" fontId="67" fillId="60" borderId="0" applyNumberFormat="0" applyBorder="0" applyAlignment="0" applyProtection="0"/>
    <xf numFmtId="0" fontId="58" fillId="42" borderId="0" applyNumberFormat="0" applyBorder="0" applyAlignment="0" applyProtection="0">
      <alignment vertical="center"/>
    </xf>
    <xf numFmtId="183" fontId="37" fillId="0" borderId="0"/>
    <xf numFmtId="0" fontId="61" fillId="50" borderId="0" applyNumberFormat="0" applyBorder="0" applyAlignment="0" applyProtection="0"/>
    <xf numFmtId="0" fontId="61" fillId="61" borderId="0" applyNumberFormat="0" applyBorder="0" applyAlignment="0" applyProtection="0"/>
    <xf numFmtId="0" fontId="67" fillId="36" borderId="0" applyNumberFormat="0" applyBorder="0" applyAlignment="0" applyProtection="0">
      <alignment vertical="center"/>
    </xf>
    <xf numFmtId="0" fontId="76" fillId="0" borderId="0"/>
    <xf numFmtId="0" fontId="61" fillId="62" borderId="0" applyNumberFormat="0" applyBorder="0" applyAlignment="0" applyProtection="0"/>
    <xf numFmtId="184" fontId="37" fillId="0" borderId="0" applyFill="0" applyBorder="0" applyAlignment="0"/>
    <xf numFmtId="0" fontId="77" fillId="0" borderId="0" applyProtection="0"/>
    <xf numFmtId="0" fontId="59" fillId="45" borderId="0">
      <alignment horizontal="center" vertical="top"/>
    </xf>
    <xf numFmtId="0" fontId="78" fillId="45" borderId="0">
      <alignment horizontal="center" vertical="center"/>
    </xf>
    <xf numFmtId="0" fontId="61" fillId="63" borderId="0" applyNumberFormat="0" applyBorder="0" applyAlignment="0" applyProtection="0"/>
    <xf numFmtId="0" fontId="44" fillId="64" borderId="0" applyNumberFormat="0" applyBorder="0" applyAlignment="0" applyProtection="0">
      <alignment vertical="center"/>
    </xf>
    <xf numFmtId="0" fontId="79" fillId="45" borderId="0">
      <alignment horizontal="center" vertical="top"/>
    </xf>
    <xf numFmtId="9" fontId="37" fillId="0" borderId="0" applyFont="0" applyFill="0" applyBorder="0" applyAlignment="0" applyProtection="0"/>
    <xf numFmtId="0" fontId="37" fillId="0" borderId="0">
      <alignment vertical="center"/>
    </xf>
    <xf numFmtId="0" fontId="42" fillId="65" borderId="0" applyNumberFormat="0" applyBorder="0" applyAlignment="0" applyProtection="0"/>
    <xf numFmtId="0" fontId="80" fillId="47" borderId="0" applyNumberFormat="0" applyBorder="0" applyAlignment="0" applyProtection="0">
      <alignment vertical="center"/>
    </xf>
    <xf numFmtId="0" fontId="39" fillId="66" borderId="0" applyNumberFormat="0" applyBorder="0" applyAlignment="0" applyProtection="0">
      <alignment vertical="center"/>
    </xf>
    <xf numFmtId="0" fontId="75" fillId="47" borderId="0" applyNumberFormat="0" applyBorder="0" applyAlignment="0" applyProtection="0">
      <alignment vertical="center"/>
    </xf>
    <xf numFmtId="0" fontId="81" fillId="45" borderId="0">
      <alignment horizontal="right" vertical="center"/>
    </xf>
    <xf numFmtId="0" fontId="61" fillId="67" borderId="0" applyNumberFormat="0" applyBorder="0" applyAlignment="0" applyProtection="0"/>
    <xf numFmtId="0" fontId="71" fillId="68" borderId="0" applyNumberFormat="0" applyBorder="0" applyAlignment="0" applyProtection="0"/>
    <xf numFmtId="0" fontId="78" fillId="45" borderId="0">
      <alignment horizontal="center" vertical="top"/>
    </xf>
    <xf numFmtId="0" fontId="82" fillId="69" borderId="0" applyNumberFormat="0" applyBorder="0" applyAlignment="0" applyProtection="0">
      <alignment vertical="center"/>
    </xf>
    <xf numFmtId="0" fontId="61" fillId="70" borderId="0" applyNumberFormat="0" applyBorder="0" applyAlignment="0" applyProtection="0"/>
    <xf numFmtId="184" fontId="41" fillId="0" borderId="0" applyFont="0" applyFill="0" applyBorder="0" applyAlignment="0" applyProtection="0"/>
    <xf numFmtId="1" fontId="3" fillId="0" borderId="2">
      <alignment vertical="center"/>
      <protection locked="0"/>
    </xf>
    <xf numFmtId="0" fontId="61" fillId="71" borderId="0" applyNumberFormat="0" applyBorder="0" applyAlignment="0" applyProtection="0"/>
    <xf numFmtId="0" fontId="61" fillId="72" borderId="0" applyNumberFormat="0" applyBorder="0" applyAlignment="0" applyProtection="0"/>
    <xf numFmtId="0" fontId="61" fillId="73" borderId="0" applyNumberFormat="0" applyBorder="0" applyAlignment="0" applyProtection="0"/>
    <xf numFmtId="0" fontId="39" fillId="64" borderId="0" applyNumberFormat="0" applyBorder="0" applyAlignment="0" applyProtection="0">
      <alignment vertical="center"/>
    </xf>
    <xf numFmtId="0" fontId="46" fillId="0" borderId="26" applyProtection="0"/>
    <xf numFmtId="0" fontId="61" fillId="56" borderId="0" applyNumberFormat="0" applyBorder="0" applyAlignment="0" applyProtection="0"/>
    <xf numFmtId="0" fontId="37" fillId="0" borderId="0">
      <alignment vertical="center"/>
    </xf>
    <xf numFmtId="0" fontId="61" fillId="74" borderId="0" applyNumberFormat="0" applyBorder="0" applyAlignment="0" applyProtection="0"/>
    <xf numFmtId="0" fontId="61" fillId="75" borderId="0" applyNumberFormat="0" applyBorder="0" applyAlignment="0" applyProtection="0"/>
    <xf numFmtId="0" fontId="42" fillId="68" borderId="0" applyNumberFormat="0" applyBorder="0" applyAlignment="0" applyProtection="0"/>
    <xf numFmtId="41" fontId="41" fillId="0" borderId="0" applyFont="0" applyFill="0" applyBorder="0" applyAlignment="0" applyProtection="0"/>
    <xf numFmtId="185" fontId="41" fillId="0" borderId="0" applyFont="0" applyFill="0" applyBorder="0" applyAlignment="0" applyProtection="0"/>
    <xf numFmtId="0" fontId="72" fillId="0" borderId="0"/>
    <xf numFmtId="0" fontId="59" fillId="45" borderId="0">
      <alignment horizontal="right" vertical="top"/>
    </xf>
    <xf numFmtId="0" fontId="56" fillId="44" borderId="0" applyNumberFormat="0" applyBorder="0" applyAlignment="0" applyProtection="0">
      <alignment vertical="center"/>
    </xf>
    <xf numFmtId="0" fontId="64" fillId="0" borderId="27" applyNumberFormat="0" applyAlignment="0" applyProtection="0">
      <alignment horizontal="left" vertical="center"/>
    </xf>
    <xf numFmtId="0" fontId="37" fillId="0" borderId="0" applyNumberFormat="0" applyFill="0" applyBorder="0" applyAlignment="0" applyProtection="0"/>
    <xf numFmtId="0" fontId="42" fillId="62" borderId="0" applyNumberFormat="0" applyBorder="0" applyAlignment="0" applyProtection="0"/>
    <xf numFmtId="0" fontId="83" fillId="45" borderId="0">
      <alignment horizontal="center" vertical="top"/>
    </xf>
    <xf numFmtId="0" fontId="84" fillId="0" borderId="0"/>
    <xf numFmtId="0" fontId="37" fillId="0" borderId="0">
      <alignment vertical="center"/>
    </xf>
    <xf numFmtId="0" fontId="64" fillId="0" borderId="0" applyProtection="0"/>
    <xf numFmtId="37" fontId="55" fillId="0" borderId="0">
      <alignment vertical="center"/>
    </xf>
    <xf numFmtId="186" fontId="36" fillId="0" borderId="0" applyFont="0" applyFill="0" applyBorder="0" applyAlignment="0" applyProtection="0"/>
    <xf numFmtId="0" fontId="85" fillId="0" borderId="0"/>
    <xf numFmtId="0" fontId="86" fillId="0" borderId="0"/>
    <xf numFmtId="0" fontId="14" fillId="0" borderId="0">
      <alignment vertical="center"/>
    </xf>
    <xf numFmtId="10" fontId="41" fillId="0" borderId="0" applyFont="0" applyFill="0" applyBorder="0" applyAlignment="0" applyProtection="0"/>
    <xf numFmtId="0" fontId="81" fillId="45" borderId="0">
      <alignment horizontal="left" vertical="center"/>
    </xf>
    <xf numFmtId="0" fontId="59" fillId="45" borderId="0">
      <alignment horizontal="center" vertical="center"/>
    </xf>
    <xf numFmtId="41" fontId="37" fillId="0" borderId="0" applyFont="0" applyFill="0" applyBorder="0" applyAlignment="0" applyProtection="0"/>
    <xf numFmtId="0" fontId="42" fillId="45" borderId="0">
      <alignment horizontal="left" vertical="top"/>
    </xf>
    <xf numFmtId="0" fontId="42" fillId="45" borderId="0">
      <alignment horizontal="left" vertical="center"/>
    </xf>
    <xf numFmtId="0" fontId="67" fillId="47" borderId="0" applyNumberFormat="0" applyBorder="0" applyAlignment="0" applyProtection="0">
      <alignment vertical="center"/>
    </xf>
    <xf numFmtId="0" fontId="87" fillId="0" borderId="0"/>
    <xf numFmtId="2" fontId="46" fillId="0" borderId="0" applyProtection="0"/>
    <xf numFmtId="0" fontId="61" fillId="76" borderId="0" applyNumberFormat="0" applyBorder="0" applyAlignment="0" applyProtection="0"/>
    <xf numFmtId="43" fontId="88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/>
    <xf numFmtId="0" fontId="89" fillId="0" borderId="0" applyNumberFormat="0" applyFill="0" applyBorder="0" applyAlignment="0" applyProtection="0">
      <alignment vertical="top"/>
      <protection locked="0"/>
    </xf>
    <xf numFmtId="0" fontId="51" fillId="0" borderId="0"/>
    <xf numFmtId="38" fontId="53" fillId="40" borderId="0" applyNumberFormat="0" applyBorder="0" applyAlignment="0" applyProtection="0"/>
    <xf numFmtId="0" fontId="90" fillId="0" borderId="0"/>
    <xf numFmtId="0" fontId="37" fillId="0" borderId="0"/>
    <xf numFmtId="0" fontId="84" fillId="0" borderId="0">
      <alignment vertical="center"/>
    </xf>
  </cellStyleXfs>
  <cellXfs count="18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55" applyFont="1" applyFill="1" applyAlignment="1">
      <alignment horizontal="center" vertical="center"/>
    </xf>
    <xf numFmtId="0" fontId="3" fillId="0" borderId="0" xfId="77" applyFont="1" applyFill="1" applyAlignment="1">
      <alignment vertical="center"/>
    </xf>
    <xf numFmtId="187" fontId="3" fillId="0" borderId="0" xfId="55" applyNumberFormat="1" applyFont="1" applyFill="1" applyAlignment="1">
      <alignment vertical="center"/>
    </xf>
    <xf numFmtId="188" fontId="3" fillId="0" borderId="0" xfId="55" applyNumberFormat="1" applyFont="1" applyFill="1" applyAlignment="1">
      <alignment horizontal="right" vertical="center"/>
    </xf>
    <xf numFmtId="0" fontId="3" fillId="0" borderId="1" xfId="77" applyFont="1" applyFill="1" applyBorder="1" applyAlignment="1">
      <alignment horizontal="center" vertical="center" wrapText="1"/>
    </xf>
    <xf numFmtId="189" fontId="3" fillId="0" borderId="2" xfId="109" applyNumberFormat="1" applyFont="1" applyFill="1" applyBorder="1" applyAlignment="1" applyProtection="1">
      <alignment horizontal="center" vertical="center" wrapText="1"/>
    </xf>
    <xf numFmtId="187" fontId="3" fillId="0" borderId="2" xfId="109" applyNumberFormat="1" applyFont="1" applyFill="1" applyBorder="1" applyAlignment="1">
      <alignment horizontal="center" vertical="center" wrapText="1"/>
    </xf>
    <xf numFmtId="0" fontId="3" fillId="0" borderId="3" xfId="77" applyFont="1" applyFill="1" applyBorder="1" applyAlignment="1">
      <alignment horizontal="center" vertical="center" wrapText="1"/>
    </xf>
    <xf numFmtId="0" fontId="2" fillId="0" borderId="2" xfId="55" applyFont="1" applyFill="1" applyBorder="1" applyAlignment="1">
      <alignment horizontal="justify" vertical="center" wrapText="1"/>
    </xf>
    <xf numFmtId="187" fontId="2" fillId="0" borderId="2" xfId="58" applyNumberFormat="1" applyFont="1" applyFill="1" applyBorder="1" applyAlignment="1">
      <alignment vertical="center"/>
    </xf>
    <xf numFmtId="190" fontId="2" fillId="0" borderId="2" xfId="58" applyNumberFormat="1" applyFont="1" applyFill="1" applyBorder="1" applyAlignment="1">
      <alignment horizontal="right" vertical="center"/>
    </xf>
    <xf numFmtId="0" fontId="3" fillId="0" borderId="2" xfId="55" applyFont="1" applyFill="1" applyBorder="1" applyAlignment="1">
      <alignment horizontal="left" vertical="center" wrapText="1" indent="1"/>
    </xf>
    <xf numFmtId="187" fontId="3" fillId="0" borderId="2" xfId="58" applyNumberFormat="1" applyFont="1" applyFill="1" applyBorder="1" applyAlignment="1">
      <alignment vertical="center"/>
    </xf>
    <xf numFmtId="190" fontId="3" fillId="0" borderId="2" xfId="58" applyNumberFormat="1" applyFont="1" applyFill="1" applyBorder="1" applyAlignment="1">
      <alignment horizontal="right" vertical="center"/>
    </xf>
    <xf numFmtId="0" fontId="3" fillId="0" borderId="2" xfId="55" applyFont="1" applyBorder="1" applyAlignment="1">
      <alignment horizontal="left" vertical="center" wrapText="1" indent="1"/>
    </xf>
    <xf numFmtId="191" fontId="3" fillId="0" borderId="1" xfId="214" applyNumberFormat="1" applyFont="1" applyFill="1" applyBorder="1" applyAlignment="1">
      <alignment horizontal="center" vertical="center"/>
    </xf>
    <xf numFmtId="191" fontId="3" fillId="0" borderId="2" xfId="214" applyNumberFormat="1" applyFont="1" applyFill="1" applyBorder="1" applyAlignment="1">
      <alignment horizontal="center" vertical="center"/>
    </xf>
    <xf numFmtId="191" fontId="3" fillId="0" borderId="3" xfId="214" applyNumberFormat="1" applyFont="1" applyFill="1" applyBorder="1" applyAlignment="1">
      <alignment horizontal="center" vertical="center"/>
    </xf>
    <xf numFmtId="187" fontId="4" fillId="0" borderId="2" xfId="58" applyNumberFormat="1" applyFont="1" applyFill="1" applyBorder="1" applyAlignment="1">
      <alignment vertical="center"/>
    </xf>
    <xf numFmtId="190" fontId="4" fillId="0" borderId="2" xfId="58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77" applyFont="1" applyFill="1" applyAlignment="1">
      <alignment horizontal="center" vertical="center"/>
    </xf>
    <xf numFmtId="0" fontId="3" fillId="0" borderId="0" xfId="77" applyFont="1" applyFill="1" applyAlignment="1">
      <alignment horizontal="right" vertical="center"/>
    </xf>
    <xf numFmtId="0" fontId="2" fillId="0" borderId="2" xfId="77" applyFont="1" applyFill="1" applyBorder="1" applyAlignment="1">
      <alignment horizontal="left" vertical="center" wrapText="1"/>
    </xf>
    <xf numFmtId="0" fontId="3" fillId="0" borderId="2" xfId="77" applyFont="1" applyFill="1" applyBorder="1" applyAlignment="1">
      <alignment vertical="center" wrapText="1"/>
    </xf>
    <xf numFmtId="0" fontId="3" fillId="0" borderId="2" xfId="77" applyFont="1" applyFill="1" applyBorder="1" applyAlignment="1">
      <alignment horizontal="left" vertical="center" wrapText="1"/>
    </xf>
    <xf numFmtId="192" fontId="3" fillId="0" borderId="2" xfId="214" applyNumberFormat="1" applyFont="1" applyFill="1" applyBorder="1" applyAlignment="1">
      <alignment horizontal="right" vertical="center"/>
    </xf>
    <xf numFmtId="193" fontId="3" fillId="0" borderId="2" xfId="214" applyNumberFormat="1" applyFont="1" applyFill="1" applyBorder="1" applyAlignment="1">
      <alignment horizontal="right" vertical="center"/>
    </xf>
    <xf numFmtId="0" fontId="2" fillId="0" borderId="2" xfId="77" applyFont="1" applyFill="1" applyBorder="1" applyAlignment="1">
      <alignment horizontal="center" vertical="center" wrapText="1"/>
    </xf>
    <xf numFmtId="192" fontId="2" fillId="0" borderId="2" xfId="214" applyNumberFormat="1" applyFont="1" applyFill="1" applyBorder="1" applyAlignment="1">
      <alignment horizontal="center" vertical="center"/>
    </xf>
    <xf numFmtId="193" fontId="2" fillId="0" borderId="2" xfId="214" applyNumberFormat="1" applyFont="1" applyFill="1" applyBorder="1" applyAlignment="1">
      <alignment horizontal="center" vertical="center"/>
    </xf>
    <xf numFmtId="0" fontId="3" fillId="0" borderId="0" xfId="77" applyFont="1" applyFill="1" applyBorder="1" applyAlignment="1">
      <alignment horizontal="right" vertical="center"/>
    </xf>
    <xf numFmtId="0" fontId="2" fillId="0" borderId="2" xfId="77" applyFont="1" applyFill="1" applyBorder="1" applyAlignment="1">
      <alignment vertical="center" wrapText="1"/>
    </xf>
    <xf numFmtId="190" fontId="3" fillId="0" borderId="0" xfId="0" applyNumberFormat="1" applyFont="1" applyFill="1" applyAlignment="1">
      <alignment vertical="center"/>
    </xf>
    <xf numFmtId="0" fontId="3" fillId="0" borderId="2" xfId="56" applyFont="1" applyFill="1" applyBorder="1" applyAlignment="1">
      <alignment horizontal="left" vertical="center"/>
    </xf>
    <xf numFmtId="187" fontId="3" fillId="0" borderId="2" xfId="182" applyNumberFormat="1" applyFont="1" applyFill="1" applyBorder="1" applyAlignment="1">
      <alignment vertical="center"/>
    </xf>
    <xf numFmtId="187" fontId="3" fillId="0" borderId="2" xfId="58" applyNumberFormat="1" applyFont="1" applyFill="1" applyBorder="1" applyAlignment="1">
      <alignment horizontal="right" vertical="center"/>
    </xf>
    <xf numFmtId="187" fontId="2" fillId="0" borderId="2" xfId="182" applyNumberFormat="1" applyFont="1" applyFill="1" applyBorder="1" applyAlignment="1">
      <alignment horizontal="center" vertical="center"/>
    </xf>
    <xf numFmtId="190" fontId="2" fillId="0" borderId="0" xfId="0" applyNumberFormat="1" applyFont="1" applyFill="1" applyAlignment="1">
      <alignment vertical="center"/>
    </xf>
    <xf numFmtId="187" fontId="3" fillId="0" borderId="0" xfId="0" applyNumberFormat="1" applyFont="1" applyFill="1" applyAlignment="1">
      <alignment vertical="center"/>
    </xf>
    <xf numFmtId="192" fontId="3" fillId="0" borderId="2" xfId="182" applyNumberFormat="1" applyFont="1" applyFill="1" applyBorder="1" applyAlignment="1">
      <alignment vertical="center"/>
    </xf>
    <xf numFmtId="193" fontId="3" fillId="0" borderId="2" xfId="182" applyNumberFormat="1" applyFont="1" applyFill="1" applyBorder="1" applyAlignment="1">
      <alignment vertical="center"/>
    </xf>
    <xf numFmtId="192" fontId="2" fillId="0" borderId="2" xfId="182" applyNumberFormat="1" applyFont="1" applyFill="1" applyBorder="1" applyAlignment="1">
      <alignment horizontal="center" vertical="center"/>
    </xf>
    <xf numFmtId="193" fontId="2" fillId="0" borderId="2" xfId="182" applyNumberFormat="1" applyFont="1" applyFill="1" applyBorder="1" applyAlignment="1">
      <alignment horizontal="center" vertical="center"/>
    </xf>
    <xf numFmtId="0" fontId="1" fillId="0" borderId="0" xfId="57" applyFont="1" applyFill="1" applyAlignment="1">
      <alignment horizontal="center" vertical="center"/>
    </xf>
    <xf numFmtId="0" fontId="3" fillId="0" borderId="0" xfId="57" applyFont="1" applyFill="1" applyAlignment="1">
      <alignment vertical="center"/>
    </xf>
    <xf numFmtId="192" fontId="3" fillId="0" borderId="0" xfId="57" applyNumberFormat="1" applyFont="1" applyFill="1" applyAlignment="1">
      <alignment horizontal="center" vertical="center"/>
    </xf>
    <xf numFmtId="0" fontId="3" fillId="0" borderId="4" xfId="57" applyFont="1" applyFill="1" applyBorder="1" applyAlignment="1">
      <alignment horizontal="right" vertical="center"/>
    </xf>
    <xf numFmtId="0" fontId="3" fillId="0" borderId="1" xfId="57" applyFont="1" applyFill="1" applyBorder="1" applyAlignment="1">
      <alignment horizontal="center" vertical="center"/>
    </xf>
    <xf numFmtId="0" fontId="3" fillId="0" borderId="3" xfId="57" applyFont="1" applyFill="1" applyBorder="1" applyAlignment="1">
      <alignment horizontal="center" vertical="center"/>
    </xf>
    <xf numFmtId="0" fontId="2" fillId="0" borderId="2" xfId="56" applyFont="1" applyFill="1" applyBorder="1" applyAlignment="1">
      <alignment horizontal="left" vertical="center"/>
    </xf>
    <xf numFmtId="187" fontId="2" fillId="0" borderId="2" xfId="182" applyNumberFormat="1" applyFont="1" applyFill="1" applyBorder="1" applyAlignment="1">
      <alignment vertical="center"/>
    </xf>
    <xf numFmtId="49" fontId="3" fillId="0" borderId="2" xfId="56" applyNumberFormat="1" applyFont="1" applyFill="1" applyBorder="1" applyAlignment="1">
      <alignment horizontal="left" vertical="center"/>
    </xf>
    <xf numFmtId="49" fontId="3" fillId="0" borderId="5" xfId="56" applyNumberFormat="1" applyFont="1" applyFill="1" applyBorder="1" applyAlignment="1">
      <alignment horizontal="left" vertical="center"/>
    </xf>
    <xf numFmtId="0" fontId="3" fillId="0" borderId="5" xfId="56" applyNumberFormat="1" applyFont="1" applyFill="1" applyBorder="1" applyAlignment="1" applyProtection="1">
      <alignment horizontal="left" vertical="center"/>
    </xf>
    <xf numFmtId="187" fontId="3" fillId="0" borderId="2" xfId="107" applyNumberFormat="1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>
      <alignment vertical="center"/>
    </xf>
    <xf numFmtId="3" fontId="3" fillId="0" borderId="2" xfId="0" applyNumberFormat="1" applyFont="1" applyFill="1" applyBorder="1" applyAlignment="1" applyProtection="1">
      <alignment horizontal="right" vertical="center"/>
    </xf>
    <xf numFmtId="187" fontId="3" fillId="0" borderId="2" xfId="56" applyNumberFormat="1" applyFont="1" applyFill="1" applyBorder="1" applyAlignment="1">
      <alignment horizontal="left" vertical="center" wrapText="1"/>
    </xf>
    <xf numFmtId="0" fontId="2" fillId="0" borderId="2" xfId="56" applyNumberFormat="1" applyFont="1" applyFill="1" applyBorder="1" applyAlignment="1" applyProtection="1">
      <alignment horizontal="center" vertical="center"/>
    </xf>
    <xf numFmtId="14" fontId="3" fillId="0" borderId="0" xfId="77" applyNumberFormat="1" applyFont="1" applyFill="1" applyAlignment="1">
      <alignment horizontal="left" vertical="center"/>
    </xf>
    <xf numFmtId="0" fontId="3" fillId="0" borderId="2" xfId="77" applyFont="1" applyFill="1" applyBorder="1" applyAlignment="1">
      <alignment horizontal="center" vertical="center"/>
    </xf>
    <xf numFmtId="49" fontId="2" fillId="0" borderId="2" xfId="56" applyNumberFormat="1" applyFont="1" applyFill="1" applyBorder="1" applyAlignment="1">
      <alignment horizontal="left" vertical="center"/>
    </xf>
    <xf numFmtId="3" fontId="3" fillId="0" borderId="2" xfId="0" applyNumberFormat="1" applyFont="1" applyFill="1" applyBorder="1" applyAlignment="1" applyProtection="1">
      <alignment vertical="center"/>
    </xf>
    <xf numFmtId="3" fontId="3" fillId="0" borderId="2" xfId="163" applyNumberFormat="1" applyFont="1" applyFill="1" applyBorder="1" applyAlignment="1" applyProtection="1">
      <alignment vertical="center"/>
    </xf>
    <xf numFmtId="49" fontId="3" fillId="0" borderId="2" xfId="77" applyNumberFormat="1" applyFont="1" applyFill="1" applyBorder="1" applyAlignment="1">
      <alignment horizontal="left" vertical="center"/>
    </xf>
    <xf numFmtId="3" fontId="3" fillId="0" borderId="2" xfId="77" applyNumberFormat="1" applyFont="1" applyFill="1" applyBorder="1" applyAlignment="1" applyProtection="1">
      <alignment horizontal="left" vertical="center" indent="1"/>
    </xf>
    <xf numFmtId="187" fontId="3" fillId="0" borderId="2" xfId="54" applyNumberFormat="1" applyFont="1" applyFill="1" applyBorder="1" applyAlignment="1">
      <alignment vertical="center"/>
    </xf>
    <xf numFmtId="187" fontId="3" fillId="0" borderId="2" xfId="56" applyNumberFormat="1" applyFont="1" applyFill="1" applyBorder="1" applyAlignment="1">
      <alignment horizontal="right" vertical="center"/>
    </xf>
    <xf numFmtId="3" fontId="2" fillId="0" borderId="2" xfId="77" applyNumberFormat="1" applyFont="1" applyFill="1" applyBorder="1" applyAlignment="1" applyProtection="1">
      <alignment horizontal="center" vertical="center"/>
    </xf>
    <xf numFmtId="0" fontId="3" fillId="0" borderId="0" xfId="56" applyFont="1" applyFill="1" applyAlignment="1">
      <alignment vertical="center"/>
    </xf>
    <xf numFmtId="0" fontId="1" fillId="0" borderId="0" xfId="56" applyFont="1" applyFill="1" applyAlignment="1">
      <alignment horizontal="center" vertical="center"/>
    </xf>
    <xf numFmtId="0" fontId="3" fillId="0" borderId="4" xfId="56" applyFont="1" applyFill="1" applyBorder="1" applyAlignment="1">
      <alignment horizontal="right" vertical="center"/>
    </xf>
    <xf numFmtId="0" fontId="3" fillId="0" borderId="2" xfId="56" applyFont="1" applyFill="1" applyBorder="1" applyAlignment="1">
      <alignment horizontal="center" vertical="center" wrapText="1"/>
    </xf>
    <xf numFmtId="49" fontId="4" fillId="0" borderId="2" xfId="56" applyNumberFormat="1" applyFont="1" applyFill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87" fontId="1" fillId="0" borderId="0" xfId="128" applyNumberFormat="1" applyFont="1" applyFill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187" fontId="3" fillId="0" borderId="0" xfId="109" applyNumberFormat="1" applyFont="1" applyFill="1" applyAlignment="1" applyProtection="1">
      <alignment horizontal="center" vertical="center" wrapText="1"/>
    </xf>
    <xf numFmtId="189" fontId="3" fillId="0" borderId="0" xfId="109" applyNumberFormat="1" applyFont="1" applyFill="1" applyAlignment="1" applyProtection="1">
      <alignment horizontal="center" vertical="center" wrapText="1"/>
    </xf>
    <xf numFmtId="187" fontId="6" fillId="0" borderId="0" xfId="109" applyNumberFormat="1" applyFont="1" applyFill="1" applyAlignment="1">
      <alignment vertical="center" wrapText="1"/>
    </xf>
    <xf numFmtId="0" fontId="3" fillId="0" borderId="0" xfId="109" applyFont="1" applyFill="1" applyAlignment="1">
      <alignment vertical="center"/>
    </xf>
    <xf numFmtId="189" fontId="3" fillId="0" borderId="0" xfId="109" applyNumberFormat="1" applyFont="1" applyFill="1" applyAlignment="1">
      <alignment horizontal="right" vertical="center" wrapText="1"/>
    </xf>
    <xf numFmtId="187" fontId="3" fillId="0" borderId="2" xfId="109" applyNumberFormat="1" applyFont="1" applyFill="1" applyBorder="1" applyAlignment="1" applyProtection="1">
      <alignment horizontal="center" vertical="center" wrapText="1"/>
    </xf>
    <xf numFmtId="187" fontId="2" fillId="0" borderId="2" xfId="107" applyNumberFormat="1" applyFont="1" applyFill="1" applyBorder="1" applyAlignment="1" applyProtection="1">
      <alignment horizontal="left" vertical="center" wrapText="1"/>
    </xf>
    <xf numFmtId="187" fontId="2" fillId="0" borderId="0" xfId="58" applyNumberFormat="1" applyFont="1" applyFill="1" applyBorder="1" applyAlignment="1">
      <alignment vertical="center"/>
    </xf>
    <xf numFmtId="187" fontId="3" fillId="0" borderId="0" xfId="58" applyNumberFormat="1" applyFont="1" applyFill="1" applyBorder="1" applyAlignment="1">
      <alignment vertical="center"/>
    </xf>
    <xf numFmtId="49" fontId="3" fillId="0" borderId="2" xfId="162" applyNumberFormat="1" applyFont="1" applyFill="1" applyBorder="1" applyAlignment="1" applyProtection="1">
      <alignment horizontal="left" vertical="center" indent="1"/>
    </xf>
    <xf numFmtId="187" fontId="3" fillId="0" borderId="2" xfId="162" applyNumberFormat="1" applyFont="1" applyFill="1" applyBorder="1" applyAlignment="1" applyProtection="1">
      <alignment horizontal="right" vertical="center"/>
      <protection locked="0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187" fontId="2" fillId="0" borderId="2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8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191" fontId="1" fillId="0" borderId="0" xfId="214" applyNumberFormat="1" applyFont="1" applyFill="1" applyAlignment="1">
      <alignment horizontal="center" vertical="center"/>
    </xf>
    <xf numFmtId="191" fontId="3" fillId="0" borderId="0" xfId="214" applyNumberFormat="1" applyFont="1" applyFill="1" applyAlignment="1">
      <alignment horizontal="left" vertical="center"/>
    </xf>
    <xf numFmtId="191" fontId="3" fillId="0" borderId="0" xfId="214" applyNumberFormat="1" applyFont="1" applyFill="1" applyAlignment="1">
      <alignment vertical="center"/>
    </xf>
    <xf numFmtId="191" fontId="3" fillId="0" borderId="4" xfId="214" applyNumberFormat="1" applyFont="1" applyFill="1" applyBorder="1" applyAlignment="1">
      <alignment horizontal="right" vertical="center"/>
    </xf>
    <xf numFmtId="191" fontId="3" fillId="0" borderId="1" xfId="214" applyNumberFormat="1" applyFont="1" applyFill="1" applyBorder="1" applyAlignment="1">
      <alignment horizontal="center" vertical="center" wrapText="1"/>
    </xf>
    <xf numFmtId="187" fontId="2" fillId="0" borderId="2" xfId="219" applyNumberFormat="1" applyFont="1" applyFill="1" applyBorder="1" applyAlignment="1">
      <alignment vertical="center"/>
    </xf>
    <xf numFmtId="187" fontId="4" fillId="0" borderId="2" xfId="107" applyNumberFormat="1" applyFont="1" applyFill="1" applyBorder="1" applyAlignment="1" applyProtection="1">
      <alignment horizontal="left" vertical="center" wrapText="1"/>
    </xf>
    <xf numFmtId="187" fontId="4" fillId="0" borderId="2" xfId="219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194" fontId="4" fillId="0" borderId="2" xfId="56" applyNumberFormat="1" applyFont="1" applyFill="1" applyBorder="1" applyAlignment="1">
      <alignment horizontal="left" vertical="center"/>
    </xf>
    <xf numFmtId="194" fontId="2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87" fontId="3" fillId="0" borderId="0" xfId="109" applyNumberFormat="1" applyFont="1" applyFill="1" applyAlignment="1">
      <alignment vertical="center" wrapText="1"/>
    </xf>
    <xf numFmtId="187" fontId="4" fillId="0" borderId="2" xfId="56" applyNumberFormat="1" applyFont="1" applyFill="1" applyBorder="1" applyAlignment="1">
      <alignment horizontal="left" vertical="center" wrapText="1"/>
    </xf>
    <xf numFmtId="49" fontId="4" fillId="0" borderId="2" xfId="162" applyNumberFormat="1" applyFont="1" applyFill="1" applyBorder="1" applyAlignment="1" applyProtection="1">
      <alignment horizontal="left" vertical="center" indent="1"/>
    </xf>
    <xf numFmtId="187" fontId="4" fillId="0" borderId="2" xfId="162" applyNumberFormat="1" applyFont="1" applyFill="1" applyBorder="1" applyAlignment="1" applyProtection="1">
      <alignment horizontal="right" vertical="center"/>
      <protection locked="0"/>
    </xf>
    <xf numFmtId="0" fontId="4" fillId="0" borderId="2" xfId="56" applyFont="1" applyFill="1" applyBorder="1" applyAlignment="1">
      <alignment horizontal="left" vertical="center"/>
    </xf>
    <xf numFmtId="3" fontId="3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196" applyFont="1" applyFill="1" applyAlignment="1">
      <alignment horizontal="center" vertical="center"/>
    </xf>
    <xf numFmtId="187" fontId="3" fillId="0" borderId="0" xfId="196" applyNumberFormat="1" applyFont="1" applyFill="1" applyAlignment="1">
      <alignment vertical="center"/>
    </xf>
    <xf numFmtId="188" fontId="3" fillId="0" borderId="0" xfId="196" applyNumberFormat="1" applyFont="1" applyFill="1" applyAlignment="1">
      <alignment horizontal="right" vertical="center"/>
    </xf>
    <xf numFmtId="0" fontId="3" fillId="0" borderId="1" xfId="109" applyFont="1" applyFill="1" applyBorder="1" applyAlignment="1">
      <alignment horizontal="center" vertical="center" wrapText="1"/>
    </xf>
    <xf numFmtId="0" fontId="3" fillId="0" borderId="6" xfId="56" applyFont="1" applyFill="1" applyBorder="1" applyAlignment="1">
      <alignment horizontal="center" vertical="center" wrapText="1"/>
    </xf>
    <xf numFmtId="0" fontId="3" fillId="0" borderId="3" xfId="109" applyFont="1" applyFill="1" applyBorder="1" applyAlignment="1">
      <alignment horizontal="center" vertical="center" wrapText="1"/>
    </xf>
    <xf numFmtId="0" fontId="3" fillId="0" borderId="7" xfId="56" applyFont="1" applyFill="1" applyBorder="1" applyAlignment="1">
      <alignment horizontal="center" vertical="center" wrapText="1"/>
    </xf>
    <xf numFmtId="0" fontId="3" fillId="0" borderId="2" xfId="56" applyFont="1" applyFill="1" applyBorder="1" applyAlignment="1">
      <alignment horizontal="center" vertical="center"/>
    </xf>
    <xf numFmtId="0" fontId="2" fillId="0" borderId="2" xfId="196" applyFont="1" applyFill="1" applyBorder="1" applyAlignment="1">
      <alignment horizontal="justify" vertical="center" wrapText="1"/>
    </xf>
    <xf numFmtId="0" fontId="4" fillId="0" borderId="2" xfId="55" applyFont="1" applyFill="1" applyBorder="1" applyAlignment="1">
      <alignment horizontal="left" vertical="center" wrapText="1" indent="1"/>
    </xf>
    <xf numFmtId="0" fontId="4" fillId="0" borderId="2" xfId="196" applyFont="1" applyFill="1" applyBorder="1" applyAlignment="1">
      <alignment horizontal="left" vertical="center" wrapText="1" indent="1"/>
    </xf>
    <xf numFmtId="0" fontId="4" fillId="0" borderId="2" xfId="55" applyFont="1" applyBorder="1" applyAlignment="1">
      <alignment horizontal="left" vertical="center" wrapText="1" indent="1"/>
    </xf>
    <xf numFmtId="0" fontId="3" fillId="0" borderId="0" xfId="59" applyFont="1" applyFill="1" applyAlignment="1">
      <alignment vertical="center"/>
    </xf>
    <xf numFmtId="0" fontId="3" fillId="0" borderId="2" xfId="59" applyFont="1" applyFill="1" applyBorder="1" applyAlignment="1">
      <alignment horizontal="center" vertical="center" wrapText="1"/>
    </xf>
    <xf numFmtId="0" fontId="3" fillId="0" borderId="0" xfId="56" applyFont="1" applyFill="1" applyAlignment="1">
      <alignment horizontal="center" vertical="center"/>
    </xf>
    <xf numFmtId="0" fontId="3" fillId="0" borderId="1" xfId="56" applyFont="1" applyFill="1" applyBorder="1" applyAlignment="1">
      <alignment horizontal="center" vertical="center" wrapText="1"/>
    </xf>
    <xf numFmtId="0" fontId="3" fillId="0" borderId="3" xfId="56" applyFont="1" applyFill="1" applyBorder="1" applyAlignment="1">
      <alignment horizontal="center" vertical="center" wrapText="1"/>
    </xf>
    <xf numFmtId="0" fontId="2" fillId="0" borderId="5" xfId="109" applyNumberFormat="1" applyFont="1" applyFill="1" applyBorder="1" applyAlignment="1" applyProtection="1">
      <alignment horizontal="left" vertical="center"/>
    </xf>
    <xf numFmtId="187" fontId="2" fillId="0" borderId="2" xfId="109" applyNumberFormat="1" applyFont="1" applyFill="1" applyBorder="1" applyAlignment="1" applyProtection="1">
      <alignment horizontal="right" vertical="center"/>
    </xf>
    <xf numFmtId="187" fontId="3" fillId="0" borderId="2" xfId="109" applyNumberFormat="1" applyFont="1" applyFill="1" applyBorder="1" applyAlignment="1" applyProtection="1">
      <alignment horizontal="right" vertical="center"/>
    </xf>
    <xf numFmtId="193" fontId="3" fillId="0" borderId="2" xfId="54" applyNumberFormat="1" applyFont="1" applyFill="1" applyBorder="1" applyAlignment="1">
      <alignment vertical="center"/>
    </xf>
    <xf numFmtId="187" fontId="2" fillId="0" borderId="2" xfId="56" applyNumberFormat="1" applyFont="1" applyFill="1" applyBorder="1" applyAlignment="1">
      <alignment horizontal="center" vertical="center"/>
    </xf>
    <xf numFmtId="187" fontId="2" fillId="0" borderId="2" xfId="54" applyNumberFormat="1" applyFont="1" applyFill="1" applyBorder="1" applyAlignment="1">
      <alignment vertical="center"/>
    </xf>
    <xf numFmtId="193" fontId="2" fillId="0" borderId="2" xfId="54" applyNumberFormat="1" applyFont="1" applyFill="1" applyBorder="1" applyAlignment="1">
      <alignment horizontal="center" vertical="center"/>
    </xf>
    <xf numFmtId="49" fontId="3" fillId="0" borderId="2" xfId="109" applyNumberFormat="1" applyFont="1" applyFill="1" applyBorder="1" applyAlignment="1">
      <alignment horizontal="left" vertical="center"/>
    </xf>
    <xf numFmtId="192" fontId="3" fillId="0" borderId="2" xfId="54" applyNumberFormat="1" applyFont="1" applyFill="1" applyBorder="1" applyAlignment="1">
      <alignment vertical="center"/>
    </xf>
    <xf numFmtId="3" fontId="2" fillId="0" borderId="2" xfId="109" applyNumberFormat="1" applyFont="1" applyFill="1" applyBorder="1" applyAlignment="1" applyProtection="1">
      <alignment horizontal="center" vertical="center"/>
    </xf>
    <xf numFmtId="3" fontId="2" fillId="0" borderId="2" xfId="56" applyNumberFormat="1" applyFont="1" applyFill="1" applyBorder="1" applyAlignment="1">
      <alignment horizontal="center" vertical="center"/>
    </xf>
    <xf numFmtId="0" fontId="3" fillId="0" borderId="5" xfId="77" applyNumberFormat="1" applyFont="1" applyFill="1" applyBorder="1" applyAlignment="1" applyProtection="1">
      <alignment horizontal="left" vertical="center"/>
    </xf>
    <xf numFmtId="3" fontId="3" fillId="0" borderId="2" xfId="77" applyNumberFormat="1" applyFont="1" applyFill="1" applyBorder="1" applyAlignment="1" applyProtection="1">
      <alignment vertical="center"/>
    </xf>
    <xf numFmtId="0" fontId="5" fillId="0" borderId="0" xfId="0" applyFont="1" applyFill="1" applyAlignment="1">
      <alignment horizontal="center" vertical="center"/>
    </xf>
    <xf numFmtId="0" fontId="2" fillId="0" borderId="0" xfId="56" applyFont="1" applyFill="1" applyAlignment="1">
      <alignment horizontal="center" vertical="center"/>
    </xf>
    <xf numFmtId="187" fontId="2" fillId="0" borderId="2" xfId="162" applyNumberFormat="1" applyFont="1" applyFill="1" applyBorder="1" applyAlignment="1" applyProtection="1">
      <alignment horizontal="right" vertical="center"/>
    </xf>
    <xf numFmtId="187" fontId="3" fillId="0" borderId="2" xfId="162" applyNumberFormat="1" applyFont="1" applyFill="1" applyBorder="1" applyAlignment="1" applyProtection="1">
      <alignment horizontal="right" vertical="center"/>
    </xf>
    <xf numFmtId="187" fontId="3" fillId="0" borderId="2" xfId="0" applyNumberFormat="1" applyFont="1" applyFill="1" applyBorder="1" applyAlignment="1">
      <alignment vertical="center"/>
    </xf>
    <xf numFmtId="49" fontId="2" fillId="0" borderId="2" xfId="56" applyNumberFormat="1" applyFont="1" applyFill="1" applyBorder="1" applyAlignment="1">
      <alignment horizontal="center" vertical="center"/>
    </xf>
    <xf numFmtId="0" fontId="3" fillId="0" borderId="0" xfId="219" applyFont="1" applyFill="1" applyAlignment="1">
      <alignment vertical="center"/>
    </xf>
    <xf numFmtId="187" fontId="3" fillId="0" borderId="0" xfId="219" applyNumberFormat="1" applyFont="1" applyFill="1" applyAlignment="1">
      <alignment vertical="center"/>
    </xf>
    <xf numFmtId="187" fontId="1" fillId="0" borderId="0" xfId="56" applyNumberFormat="1" applyFont="1" applyFill="1" applyAlignment="1">
      <alignment horizontal="center" vertical="center"/>
    </xf>
    <xf numFmtId="187" fontId="3" fillId="0" borderId="0" xfId="56" applyNumberFormat="1" applyFont="1" applyFill="1" applyAlignment="1">
      <alignment vertical="center"/>
    </xf>
    <xf numFmtId="0" fontId="3" fillId="0" borderId="0" xfId="56" applyFont="1" applyFill="1" applyBorder="1" applyAlignment="1">
      <alignment horizontal="right" vertical="center"/>
    </xf>
    <xf numFmtId="187" fontId="3" fillId="0" borderId="6" xfId="56" applyNumberFormat="1" applyFont="1" applyFill="1" applyBorder="1" applyAlignment="1">
      <alignment horizontal="center" vertical="center" wrapText="1"/>
    </xf>
    <xf numFmtId="187" fontId="3" fillId="0" borderId="7" xfId="56" applyNumberFormat="1" applyFont="1" applyFill="1" applyBorder="1" applyAlignment="1">
      <alignment horizontal="center" vertical="center" wrapText="1"/>
    </xf>
    <xf numFmtId="187" fontId="3" fillId="0" borderId="2" xfId="219" applyNumberFormat="1" applyFont="1" applyFill="1" applyBorder="1" applyAlignment="1">
      <alignment vertical="center"/>
    </xf>
    <xf numFmtId="49" fontId="2" fillId="0" borderId="2" xfId="162" applyNumberFormat="1" applyFont="1" applyFill="1" applyBorder="1" applyAlignment="1" applyProtection="1">
      <alignment horizontal="left" vertical="center"/>
    </xf>
    <xf numFmtId="3" fontId="5" fillId="0" borderId="0" xfId="0" applyNumberFormat="1" applyFont="1" applyFill="1" applyAlignment="1">
      <alignment vertical="center"/>
    </xf>
    <xf numFmtId="187" fontId="3" fillId="0" borderId="2" xfId="0" applyNumberFormat="1" applyFont="1" applyFill="1" applyBorder="1" applyAlignment="1" applyProtection="1">
      <alignment horizontal="right" vertical="center"/>
    </xf>
    <xf numFmtId="3" fontId="4" fillId="0" borderId="0" xfId="0" applyNumberFormat="1" applyFont="1" applyFill="1" applyAlignment="1">
      <alignment vertical="center"/>
    </xf>
    <xf numFmtId="0" fontId="5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distributed"/>
    </xf>
    <xf numFmtId="0" fontId="2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31" fontId="12" fillId="0" borderId="0" xfId="0" applyNumberFormat="1" applyFont="1" applyAlignment="1">
      <alignment horizontal="center"/>
    </xf>
    <xf numFmtId="31" fontId="13" fillId="0" borderId="0" xfId="0" applyNumberFormat="1" applyFont="1" applyAlignment="1"/>
  </cellXfs>
  <cellStyles count="22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콤마_BOILER-CO1" xfId="49"/>
    <cellStyle name="千分位[0]_ 白土" xfId="50"/>
    <cellStyle name="普通_ 白土" xfId="51"/>
    <cellStyle name="콤마 [0]_BOILER-CO1" xfId="52"/>
    <cellStyle name="烹拳 [0]_ +Foil &amp; -FOIL &amp; PAPER" xfId="53"/>
    <cellStyle name="常规_省本级2004年快报及2005年预算（平衡部分） 2" xfId="54"/>
    <cellStyle name="常规_附件1：辽宁省社会保险基金预算报省人大" xfId="55"/>
    <cellStyle name="常规_2012年报人代会20张表-表样" xfId="56"/>
    <cellStyle name="常规_2007年预算草案(人大)" xfId="57"/>
    <cellStyle name="常规_（11月12日）2011年全省财政收入预算（2000亿元）" xfId="58"/>
    <cellStyle name="常规 5" xfId="59"/>
    <cellStyle name="60% - 强调文字颜色 6 3 4 2 2" xfId="60"/>
    <cellStyle name="표준_0N-HANDLING " xfId="61"/>
    <cellStyle name="Percent_laroux" xfId="62"/>
    <cellStyle name="Accent1 - 40%" xfId="63"/>
    <cellStyle name="检查单元格 3 3" xfId="64"/>
    <cellStyle name="20% - 强调文字颜色 5 3 6" xfId="65"/>
    <cellStyle name="汇总 3 6 2" xfId="66"/>
    <cellStyle name="Currency [0]" xfId="67"/>
    <cellStyle name="20% - 强调文字颜色 1 3 4 3" xfId="68"/>
    <cellStyle name="Date" xfId="69"/>
    <cellStyle name="强调文字颜色 1 2 3 2" xfId="70"/>
    <cellStyle name="强调文字颜色 4 3 4 3" xfId="71"/>
    <cellStyle name="计算 2 5 3" xfId="72"/>
    <cellStyle name="注释 3 3 3 2 2" xfId="73"/>
    <cellStyle name="标题 6" xfId="74"/>
    <cellStyle name="40% - 强调文字颜色 4 3 4" xfId="75"/>
    <cellStyle name="强调 3" xfId="76"/>
    <cellStyle name="常规 2" xfId="77"/>
    <cellStyle name="警告文本 2 2" xfId="78"/>
    <cellStyle name="常规 15" xfId="79"/>
    <cellStyle name="差_农林水和城市维护标准支出20080505－县区合计_义县" xfId="80"/>
    <cellStyle name="Input [yellow] 2 2 2 2" xfId="81"/>
    <cellStyle name="差_城建部门_义县" xfId="82"/>
    <cellStyle name="百分比 4" xfId="83"/>
    <cellStyle name="no dec" xfId="84"/>
    <cellStyle name="百分比 5" xfId="85"/>
    <cellStyle name="差_2006年全省财力计算表（中央、决算）" xfId="86"/>
    <cellStyle name="Accent2 - 40%" xfId="87"/>
    <cellStyle name="_ET_STYLE_NoName_00__朝阳报省" xfId="88"/>
    <cellStyle name="好_来源表_义县" xfId="89"/>
    <cellStyle name="差_gdp" xfId="90"/>
    <cellStyle name="20% - 强调文字颜色 3 2 3 3" xfId="91"/>
    <cellStyle name="强调 1" xfId="92"/>
    <cellStyle name="小数 2 4 2" xfId="93"/>
    <cellStyle name="差_2006年34青海_上报抚顺市2015.12.29-2016年预算相关报表" xfId="94"/>
    <cellStyle name="S16" xfId="95"/>
    <cellStyle name="S21" xfId="96"/>
    <cellStyle name="60% - 强调文字颜色 3 3 5 2" xfId="97"/>
    <cellStyle name="标题 2 3 3 2" xfId="98"/>
    <cellStyle name="60% - 强调文字颜色 5 3 2 2" xfId="99"/>
    <cellStyle name="60% - 强调文字颜色 1 3 6" xfId="100"/>
    <cellStyle name="Accent3 - 60%" xfId="101"/>
    <cellStyle name="20% - 强调文字颜色 6 3 5" xfId="102"/>
    <cellStyle name="样式 1 2" xfId="103"/>
    <cellStyle name="霓付 [0]_ +Foil &amp; -FOIL &amp; PAPER" xfId="104"/>
    <cellStyle name="表标题 3 2 3" xfId="105"/>
    <cellStyle name="Norma,_laroux_4_营业在建 (2)_E21" xfId="106"/>
    <cellStyle name="百分比 2 2" xfId="107"/>
    <cellStyle name="强调文字颜色 2 3 2" xfId="108"/>
    <cellStyle name="常规 2 2" xfId="109"/>
    <cellStyle name="千分位_ 白土" xfId="110"/>
    <cellStyle name="解释性文本 2 2" xfId="111"/>
    <cellStyle name="Header2 3 2 2" xfId="112"/>
    <cellStyle name="标题 4 3" xfId="113"/>
    <cellStyle name="통화 [0]_BOILER-CO1" xfId="114"/>
    <cellStyle name="千位[0]_(人代会用)" xfId="115"/>
    <cellStyle name="千位分隔 5 2" xfId="116"/>
    <cellStyle name="强调 2" xfId="117"/>
    <cellStyle name="comma zerodec 2" xfId="118"/>
    <cellStyle name="超级链接" xfId="119"/>
    <cellStyle name="好_33甘肃_上报抚顺市2015.12.29-2016年预算相关报表" xfId="120"/>
    <cellStyle name="输出 2 3 2 2 2" xfId="121"/>
    <cellStyle name="40% - 强调文字颜色 6 3" xfId="122"/>
    <cellStyle name="ColLevel_0" xfId="123"/>
    <cellStyle name="S4" xfId="124"/>
    <cellStyle name="Dollar (zero dec) 2 2" xfId="125"/>
    <cellStyle name="_norma1_2006年1月份税收收入分类型汇总表" xfId="126"/>
    <cellStyle name="千位分隔 4" xfId="127"/>
    <cellStyle name="千位分隔 3" xfId="128"/>
    <cellStyle name="20% - 强调文字颜色 2 3 6" xfId="129"/>
    <cellStyle name="输入 2 5 3" xfId="130"/>
    <cellStyle name="常规 2 2 2" xfId="131"/>
    <cellStyle name="标题 3 2" xfId="132"/>
    <cellStyle name="好_27重庆_上报抚顺市2015.12.29-2016年预算相关报表" xfId="133"/>
    <cellStyle name="差_05潍坊_上报抚顺市2015.12.29-2016年预算相关报表" xfId="134"/>
    <cellStyle name="归盒啦_95" xfId="135"/>
    <cellStyle name="链接单元格 3 3 2" xfId="136"/>
    <cellStyle name="标题 1 3 2" xfId="137"/>
    <cellStyle name="霓付_ +Foil &amp; -FOIL &amp; PAPER" xfId="138"/>
    <cellStyle name="差_2006年33甘肃" xfId="139"/>
    <cellStyle name="Accent2 - 60%" xfId="140"/>
    <cellStyle name="40% - 强调文字颜色 3 3 5" xfId="141"/>
    <cellStyle name="差_2006年33甘肃_上报抚顺市2015.12.29-2016年预算相关报表" xfId="142"/>
    <cellStyle name="S18" xfId="143"/>
    <cellStyle name="40% - 强调文字颜色 5 2" xfId="144"/>
    <cellStyle name="好_2006年全省财力计算表（中央、决算） 2" xfId="145"/>
    <cellStyle name="强调文字颜色 3 3 6 2" xfId="146"/>
    <cellStyle name="好_530623_2006年县级财政报表附表" xfId="147"/>
    <cellStyle name="差_30云南_义县" xfId="148"/>
    <cellStyle name="Currency1 2 2" xfId="149"/>
    <cellStyle name="Accent5_上报抚顺市2015.12.29-2016年预算相关报表" xfId="150"/>
    <cellStyle name="Accent6_2006年33甘肃" xfId="151"/>
    <cellStyle name="好_M01-2(州市补助收入)_义县" xfId="152"/>
    <cellStyle name="_2011年计划本子自制" xfId="153"/>
    <cellStyle name="Accent1 - 60%" xfId="154"/>
    <cellStyle name="Calc Currency (0)" xfId="155"/>
    <cellStyle name="HEADING1" xfId="156"/>
    <cellStyle name="S6" xfId="157"/>
    <cellStyle name="S1" xfId="158"/>
    <cellStyle name="Accent5" xfId="159"/>
    <cellStyle name="40% - 强调文字颜色 2 2 3 2 2" xfId="160"/>
    <cellStyle name="S0 2 2" xfId="161"/>
    <cellStyle name="百分比 2" xfId="162"/>
    <cellStyle name="常规 17" xfId="163"/>
    <cellStyle name="Accent3 - 20%" xfId="164"/>
    <cellStyle name="好_检验表（调整后）_上报抚顺市2015.12.29-2016年预算相关报表" xfId="165"/>
    <cellStyle name="强调文字颜色 6 2 4" xfId="166"/>
    <cellStyle name="好_530629_2006年县级财政报表附表_上报抚顺市2015.12.29-2016年预算相关报表" xfId="167"/>
    <cellStyle name="S12" xfId="168"/>
    <cellStyle name="Accent6 - 60%" xfId="169"/>
    <cellStyle name="差_05潍坊" xfId="170"/>
    <cellStyle name="S5" xfId="171"/>
    <cellStyle name="适中 2 4 2" xfId="172"/>
    <cellStyle name="Accent1" xfId="173"/>
    <cellStyle name="Comma_1995" xfId="174"/>
    <cellStyle name="数字 3 2 3" xfId="175"/>
    <cellStyle name="Accent1_2006年33甘肃" xfId="176"/>
    <cellStyle name="Accent2" xfId="177"/>
    <cellStyle name="Accent3" xfId="178"/>
    <cellStyle name="60% - 强调文字颜色 2 3" xfId="179"/>
    <cellStyle name="Total 2 3" xfId="180"/>
    <cellStyle name="Accent4 - 60%" xfId="181"/>
    <cellStyle name="常规_省本级2004年快报及2005年预算（平衡部分）" xfId="182"/>
    <cellStyle name="Accent4_上报抚顺市2015.12.29-2016年预算相关报表" xfId="183"/>
    <cellStyle name="Accent6" xfId="184"/>
    <cellStyle name="Accent6 - 40%" xfId="185"/>
    <cellStyle name="Comma [0]" xfId="186"/>
    <cellStyle name="Currency_1995" xfId="187"/>
    <cellStyle name="钎霖_4岿角利" xfId="188"/>
    <cellStyle name="S7" xfId="189"/>
    <cellStyle name="差_530629_2006年县级财政报表附表" xfId="190"/>
    <cellStyle name="Header1" xfId="191"/>
    <cellStyle name="分级显示行_1_13区汇总" xfId="192"/>
    <cellStyle name="Accent5 - 40%" xfId="193"/>
    <cellStyle name="S3" xfId="194"/>
    <cellStyle name="常规 2 3" xfId="195"/>
    <cellStyle name="常规_附件1：辽宁省社会保险基金预算报省人大 2" xfId="196"/>
    <cellStyle name="HEADING2" xfId="197"/>
    <cellStyle name="no dec 2" xfId="198"/>
    <cellStyle name="烹拳_ +Foil &amp; -FOIL &amp; PAPER" xfId="199"/>
    <cellStyle name="Normal - Style1" xfId="200"/>
    <cellStyle name="Normal_#10-Headcount" xfId="201"/>
    <cellStyle name="常规 44" xfId="202"/>
    <cellStyle name="Percent [2]" xfId="203"/>
    <cellStyle name="S10" xfId="204"/>
    <cellStyle name="S20" xfId="205"/>
    <cellStyle name="千位分隔[0] 2" xfId="206"/>
    <cellStyle name="S8" xfId="207"/>
    <cellStyle name="S9" xfId="208"/>
    <cellStyle name="好_2008年支出核定_义县" xfId="209"/>
    <cellStyle name="常规_各市加班表-支出" xfId="210"/>
    <cellStyle name="Fixed" xfId="211"/>
    <cellStyle name="Accent2_2006年33甘肃" xfId="212"/>
    <cellStyle name="千位分隔 3 2" xfId="213"/>
    <cellStyle name="千位分隔 2" xfId="214"/>
    <cellStyle name="后继超级链接" xfId="215"/>
    <cellStyle name="常规 31 2" xfId="216"/>
    <cellStyle name="Grey" xfId="217"/>
    <cellStyle name="未定义" xfId="218"/>
    <cellStyle name="常规 4" xfId="219"/>
    <cellStyle name="常规 14" xfId="220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8" Type="http://schemas.openxmlformats.org/officeDocument/2006/relationships/styles" Target="styles.xml"/><Relationship Id="rId37" Type="http://schemas.openxmlformats.org/officeDocument/2006/relationships/sharedStrings" Target="sharedStrings.xml"/><Relationship Id="rId36" Type="http://schemas.openxmlformats.org/officeDocument/2006/relationships/theme" Target="theme/theme1.xml"/><Relationship Id="rId35" Type="http://schemas.openxmlformats.org/officeDocument/2006/relationships/externalLink" Target="externalLinks/externalLink1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dia\KINGSTON\&#31098;\&#25253;&#20154;&#22823;&#39044;&#20915;&#31639;\E:\Users\&#39044;&#31639;&#31185;\Desktop\&#20154;&#22823;&#25253;&#21578;&#21450;&#35843;&#25972;&#25253;&#21578;&#31867;\2023&#24180;&#20915;&#31639;&#21644;2024&#24180;&#19978;&#21322;&#24180;&#39044;&#31639;&#25191;&#34892;\2023&#24180;&#36130;&#25919;&#20915;&#31639;&#25253;&#21578;&#38468;&#34920;(0708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表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本级结转"/>
      <sheetName val="上级转移支付补助及使用"/>
      <sheetName val="市对下转移支付明细"/>
      <sheetName val="上解上级明细表"/>
    </sheetNames>
    <sheetDataSet>
      <sheetData sheetId="0"/>
      <sheetData sheetId="1"/>
      <sheetData sheetId="2"/>
      <sheetData sheetId="3">
        <row r="6">
          <cell r="G6">
            <v>-1.83025837155133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"/>
  <sheetViews>
    <sheetView workbookViewId="0">
      <selection activeCell="A1" sqref="A1"/>
    </sheetView>
  </sheetViews>
  <sheetFormatPr defaultColWidth="9" defaultRowHeight="14.25" outlineLevelCol="4"/>
  <sheetData>
    <row r="1" spans="1:5">
      <c r="A1" t="s">
        <v>0</v>
      </c>
      <c r="B1" t="s">
        <v>1</v>
      </c>
      <c r="C1" t="s">
        <v>2</v>
      </c>
      <c r="D1" t="s">
        <v>1</v>
      </c>
      <c r="E1" t="s">
        <v>3</v>
      </c>
    </row>
  </sheetData>
  <pageMargins left="0.75" right="0.75" top="1" bottom="1" header="0.5" footer="0.5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E36"/>
  <sheetViews>
    <sheetView showZeros="0" view="pageBreakPreview" zoomScaleNormal="55" topLeftCell="A10" workbookViewId="0">
      <selection activeCell="D19" sqref="D19"/>
    </sheetView>
  </sheetViews>
  <sheetFormatPr defaultColWidth="9" defaultRowHeight="13.5" outlineLevelCol="4"/>
  <cols>
    <col min="1" max="1" width="43.375" style="27" customWidth="1"/>
    <col min="2" max="5" width="21.625" style="27" customWidth="1"/>
    <col min="6" max="16384" width="9" style="27"/>
  </cols>
  <sheetData>
    <row r="1" ht="22" customHeight="1" spans="1:5">
      <c r="A1" s="77" t="s">
        <v>139</v>
      </c>
      <c r="B1" s="5"/>
      <c r="C1" s="5"/>
      <c r="D1" s="5"/>
      <c r="E1" s="5"/>
    </row>
    <row r="2" s="25" customFormat="1" ht="31" customHeight="1" spans="1:5">
      <c r="A2" s="78" t="s">
        <v>140</v>
      </c>
      <c r="B2" s="78"/>
      <c r="C2" s="78"/>
      <c r="D2" s="78"/>
      <c r="E2" s="78"/>
    </row>
    <row r="3" ht="17.25" customHeight="1" spans="1:5">
      <c r="A3" s="137"/>
      <c r="B3" s="137"/>
      <c r="C3" s="137"/>
      <c r="D3" s="79" t="s">
        <v>10</v>
      </c>
      <c r="E3" s="79"/>
    </row>
    <row r="4" s="115" customFormat="1" ht="18.95" customHeight="1" spans="1:5">
      <c r="A4" s="138" t="s">
        <v>11</v>
      </c>
      <c r="B4" s="127" t="s">
        <v>12</v>
      </c>
      <c r="C4" s="127" t="s">
        <v>13</v>
      </c>
      <c r="D4" s="80" t="s">
        <v>14</v>
      </c>
      <c r="E4" s="80"/>
    </row>
    <row r="5" s="115" customFormat="1" ht="18.95" customHeight="1" spans="1:5">
      <c r="A5" s="139"/>
      <c r="B5" s="129"/>
      <c r="C5" s="129"/>
      <c r="D5" s="130" t="s">
        <v>15</v>
      </c>
      <c r="E5" s="130" t="s">
        <v>16</v>
      </c>
    </row>
    <row r="6" s="26" customFormat="1" ht="18.95" customHeight="1" spans="1:5">
      <c r="A6" s="140" t="s">
        <v>115</v>
      </c>
      <c r="B6" s="141">
        <f>SUM(B7:B25)</f>
        <v>172787</v>
      </c>
      <c r="C6" s="141">
        <f>SUM(C7:C26)</f>
        <v>105861.2</v>
      </c>
      <c r="D6" s="13">
        <f t="shared" ref="D6:D12" si="0">C6-B6</f>
        <v>-66925.8</v>
      </c>
      <c r="E6" s="14">
        <f t="shared" ref="E6:E12" si="1">IF(B6=0,,ROUND(D6/B6*100,1))</f>
        <v>-38.7</v>
      </c>
    </row>
    <row r="7" s="27" customFormat="1" ht="18.95" customHeight="1" spans="1:5">
      <c r="A7" s="59" t="s">
        <v>116</v>
      </c>
      <c r="B7" s="142"/>
      <c r="C7" s="142"/>
      <c r="D7" s="16">
        <f t="shared" si="0"/>
        <v>0</v>
      </c>
      <c r="E7" s="17">
        <f t="shared" si="1"/>
        <v>0</v>
      </c>
    </row>
    <row r="8" s="27" customFormat="1" ht="18.95" customHeight="1" spans="1:5">
      <c r="A8" s="59" t="s">
        <v>117</v>
      </c>
      <c r="B8" s="142"/>
      <c r="C8" s="142">
        <v>6</v>
      </c>
      <c r="D8" s="16">
        <f t="shared" si="0"/>
        <v>6</v>
      </c>
      <c r="E8" s="17">
        <f t="shared" si="1"/>
        <v>0</v>
      </c>
    </row>
    <row r="9" s="27" customFormat="1" ht="18.95" customHeight="1" spans="1:5">
      <c r="A9" s="59" t="s">
        <v>119</v>
      </c>
      <c r="B9" s="142">
        <v>54</v>
      </c>
      <c r="C9" s="142"/>
      <c r="D9" s="16">
        <f t="shared" si="0"/>
        <v>-54</v>
      </c>
      <c r="E9" s="17">
        <f t="shared" si="1"/>
        <v>-100</v>
      </c>
    </row>
    <row r="10" s="27" customFormat="1" ht="18.95" customHeight="1" spans="1:5">
      <c r="A10" s="59" t="s">
        <v>120</v>
      </c>
      <c r="B10" s="142"/>
      <c r="C10" s="142"/>
      <c r="D10" s="16">
        <f t="shared" si="0"/>
        <v>0</v>
      </c>
      <c r="E10" s="17">
        <f t="shared" si="1"/>
        <v>0</v>
      </c>
    </row>
    <row r="11" s="27" customFormat="1" ht="18.95" customHeight="1" spans="1:5">
      <c r="A11" s="59" t="s">
        <v>121</v>
      </c>
      <c r="B11" s="142">
        <v>241</v>
      </c>
      <c r="C11" s="142">
        <v>12142</v>
      </c>
      <c r="D11" s="16">
        <f t="shared" si="0"/>
        <v>11901</v>
      </c>
      <c r="E11" s="17">
        <f t="shared" si="1"/>
        <v>4938.2</v>
      </c>
    </row>
    <row r="12" s="27" customFormat="1" ht="18.95" customHeight="1" spans="1:5">
      <c r="A12" s="59" t="s">
        <v>122</v>
      </c>
      <c r="B12" s="142"/>
      <c r="C12" s="142"/>
      <c r="D12" s="16">
        <f t="shared" si="0"/>
        <v>0</v>
      </c>
      <c r="E12" s="17">
        <f t="shared" ref="E12:E25" si="2">IF(B12=0,,ROUND(D12/B12*100,1))</f>
        <v>0</v>
      </c>
    </row>
    <row r="13" s="27" customFormat="1" ht="18.95" customHeight="1" spans="1:5">
      <c r="A13" s="59" t="s">
        <v>123</v>
      </c>
      <c r="B13" s="142"/>
      <c r="C13" s="142"/>
      <c r="D13" s="16"/>
      <c r="E13" s="17">
        <f t="shared" si="2"/>
        <v>0</v>
      </c>
    </row>
    <row r="14" s="27" customFormat="1" ht="18.95" customHeight="1" spans="1:5">
      <c r="A14" s="59" t="s">
        <v>124</v>
      </c>
      <c r="B14" s="142"/>
      <c r="C14" s="142"/>
      <c r="D14" s="16">
        <f t="shared" ref="D14:D20" si="3">C14-B14</f>
        <v>0</v>
      </c>
      <c r="E14" s="17">
        <f t="shared" si="2"/>
        <v>0</v>
      </c>
    </row>
    <row r="15" s="27" customFormat="1" ht="18.95" customHeight="1" spans="1:5">
      <c r="A15" s="59" t="s">
        <v>125</v>
      </c>
      <c r="B15" s="142">
        <v>3396</v>
      </c>
      <c r="C15" s="142">
        <v>910</v>
      </c>
      <c r="D15" s="16">
        <f t="shared" si="3"/>
        <v>-2486</v>
      </c>
      <c r="E15" s="17">
        <f t="shared" si="2"/>
        <v>-73.2</v>
      </c>
    </row>
    <row r="16" s="27" customFormat="1" ht="18.95" customHeight="1" spans="1:5">
      <c r="A16" s="59" t="s">
        <v>126</v>
      </c>
      <c r="B16" s="142"/>
      <c r="C16" s="142"/>
      <c r="D16" s="16">
        <f t="shared" si="3"/>
        <v>0</v>
      </c>
      <c r="E16" s="17">
        <f t="shared" si="2"/>
        <v>0</v>
      </c>
    </row>
    <row r="17" s="27" customFormat="1" ht="18.95" customHeight="1" spans="1:5">
      <c r="A17" s="59" t="s">
        <v>62</v>
      </c>
      <c r="B17" s="142"/>
      <c r="C17" s="142">
        <v>0</v>
      </c>
      <c r="D17" s="16">
        <f t="shared" si="3"/>
        <v>0</v>
      </c>
      <c r="E17" s="17">
        <f t="shared" si="2"/>
        <v>0</v>
      </c>
    </row>
    <row r="18" s="27" customFormat="1" ht="18.95" customHeight="1" spans="1:5">
      <c r="A18" s="59" t="s">
        <v>63</v>
      </c>
      <c r="B18" s="142">
        <v>246</v>
      </c>
      <c r="C18" s="142">
        <v>208</v>
      </c>
      <c r="D18" s="16">
        <f t="shared" si="3"/>
        <v>-38</v>
      </c>
      <c r="E18" s="17">
        <f t="shared" si="2"/>
        <v>-15.4</v>
      </c>
    </row>
    <row r="19" s="27" customFormat="1" ht="18.95" customHeight="1" spans="1:5">
      <c r="A19" s="59" t="s">
        <v>128</v>
      </c>
      <c r="B19" s="142"/>
      <c r="C19" s="142">
        <v>12357</v>
      </c>
      <c r="D19" s="16">
        <f t="shared" si="3"/>
        <v>12357</v>
      </c>
      <c r="E19" s="17">
        <f t="shared" si="2"/>
        <v>0</v>
      </c>
    </row>
    <row r="20" s="27" customFormat="1" ht="18.95" customHeight="1" spans="1:5">
      <c r="A20" s="59" t="s">
        <v>129</v>
      </c>
      <c r="B20" s="142">
        <v>162735</v>
      </c>
      <c r="C20" s="142">
        <v>66600</v>
      </c>
      <c r="D20" s="16">
        <f t="shared" si="3"/>
        <v>-96135</v>
      </c>
      <c r="E20" s="17">
        <f t="shared" ref="E20:E26" si="4">IF(B20=0,,ROUND(D20/B20*100,1))</f>
        <v>-59.1</v>
      </c>
    </row>
    <row r="21" s="27" customFormat="1" ht="18.95" customHeight="1" spans="1:5">
      <c r="A21" s="59" t="s">
        <v>130</v>
      </c>
      <c r="B21" s="142">
        <v>642</v>
      </c>
      <c r="C21" s="142">
        <v>719</v>
      </c>
      <c r="D21" s="16">
        <f t="shared" ref="D20:D26" si="5">C21-B21</f>
        <v>77</v>
      </c>
      <c r="E21" s="17">
        <f t="shared" si="4"/>
        <v>12</v>
      </c>
    </row>
    <row r="22" s="27" customFormat="1" ht="18.95" customHeight="1" spans="1:5">
      <c r="A22" s="59" t="s">
        <v>131</v>
      </c>
      <c r="B22" s="142">
        <v>1601</v>
      </c>
      <c r="C22" s="142">
        <v>1434</v>
      </c>
      <c r="D22" s="16">
        <f t="shared" si="5"/>
        <v>-167</v>
      </c>
      <c r="E22" s="17">
        <f t="shared" si="4"/>
        <v>-10.4</v>
      </c>
    </row>
    <row r="23" s="27" customFormat="1" ht="18.95" customHeight="1" spans="1:5">
      <c r="A23" s="59" t="s">
        <v>132</v>
      </c>
      <c r="B23" s="142">
        <v>3655</v>
      </c>
      <c r="C23" s="142">
        <v>11371</v>
      </c>
      <c r="D23" s="16">
        <f t="shared" si="5"/>
        <v>7716</v>
      </c>
      <c r="E23" s="17">
        <f t="shared" si="4"/>
        <v>211.1</v>
      </c>
    </row>
    <row r="24" s="27" customFormat="1" ht="18.95" customHeight="1" spans="1:5">
      <c r="A24" s="59" t="s">
        <v>133</v>
      </c>
      <c r="B24" s="142">
        <v>217</v>
      </c>
      <c r="C24" s="142">
        <v>114.2</v>
      </c>
      <c r="D24" s="16">
        <f t="shared" si="5"/>
        <v>-102.8</v>
      </c>
      <c r="E24" s="17">
        <f t="shared" si="4"/>
        <v>-47.4</v>
      </c>
    </row>
    <row r="25" s="27" customFormat="1" ht="18.95" customHeight="1" spans="1:5">
      <c r="A25" s="59" t="s">
        <v>134</v>
      </c>
      <c r="B25" s="142"/>
      <c r="C25" s="142"/>
      <c r="D25" s="16">
        <f t="shared" si="5"/>
        <v>0</v>
      </c>
      <c r="E25" s="17">
        <f t="shared" si="4"/>
        <v>0</v>
      </c>
    </row>
    <row r="26" s="27" customFormat="1" ht="18.95" customHeight="1" spans="1:5">
      <c r="A26" s="60"/>
      <c r="B26" s="142"/>
      <c r="C26" s="142"/>
      <c r="D26" s="16">
        <f t="shared" si="5"/>
        <v>0</v>
      </c>
      <c r="E26" s="17">
        <f t="shared" si="4"/>
        <v>0</v>
      </c>
    </row>
    <row r="27" s="27" customFormat="1" ht="18.95" customHeight="1" spans="1:5">
      <c r="A27" s="62"/>
      <c r="B27" s="74"/>
      <c r="C27" s="74"/>
      <c r="D27" s="16"/>
      <c r="E27" s="17">
        <v>0</v>
      </c>
    </row>
    <row r="28" s="27" customFormat="1" ht="18.95" customHeight="1" spans="1:5">
      <c r="A28" s="62" t="s">
        <v>74</v>
      </c>
      <c r="B28" s="75"/>
      <c r="C28" s="74">
        <v>847</v>
      </c>
      <c r="D28" s="16"/>
      <c r="E28" s="143"/>
    </row>
    <row r="29" s="27" customFormat="1" ht="18.95" customHeight="1" spans="1:5">
      <c r="A29" s="62" t="s">
        <v>88</v>
      </c>
      <c r="B29" s="74"/>
      <c r="C29" s="74">
        <v>50878</v>
      </c>
      <c r="D29" s="16"/>
      <c r="E29" s="143"/>
    </row>
    <row r="30" s="27" customFormat="1" ht="18.95" customHeight="1" spans="1:5">
      <c r="A30" s="62" t="s">
        <v>78</v>
      </c>
      <c r="B30" s="75"/>
      <c r="C30" s="74">
        <v>25525</v>
      </c>
      <c r="D30" s="16"/>
      <c r="E30" s="143"/>
    </row>
    <row r="31" s="27" customFormat="1" ht="18.95" customHeight="1" spans="1:5">
      <c r="A31" s="62" t="s">
        <v>76</v>
      </c>
      <c r="B31" s="75"/>
      <c r="C31" s="74">
        <v>125000</v>
      </c>
      <c r="D31" s="16"/>
      <c r="E31" s="143"/>
    </row>
    <row r="32" s="27" customFormat="1" ht="18.95" customHeight="1" spans="1:5">
      <c r="A32" s="65" t="s">
        <v>89</v>
      </c>
      <c r="B32" s="75"/>
      <c r="C32" s="74">
        <v>1025555</v>
      </c>
      <c r="D32" s="16"/>
      <c r="E32" s="143"/>
    </row>
    <row r="33" s="27" customFormat="1" ht="18.95" customHeight="1" spans="1:5">
      <c r="A33" s="65" t="s">
        <v>79</v>
      </c>
      <c r="B33" s="75"/>
      <c r="C33" s="75">
        <v>27973</v>
      </c>
      <c r="D33" s="16"/>
      <c r="E33" s="143"/>
    </row>
    <row r="34" s="26" customFormat="1" ht="18.95" customHeight="1" spans="1:5">
      <c r="A34" s="66" t="s">
        <v>80</v>
      </c>
      <c r="B34" s="144"/>
      <c r="C34" s="145">
        <f>SUM(C28:C33,C6)</f>
        <v>1361639.2</v>
      </c>
      <c r="D34" s="16"/>
      <c r="E34" s="146"/>
    </row>
    <row r="36" spans="3:3">
      <c r="C36" s="27">
        <f>'7'!C28-C34</f>
        <v>-0.199999999953434</v>
      </c>
    </row>
  </sheetData>
  <mergeCells count="6">
    <mergeCell ref="A2:E2"/>
    <mergeCell ref="D3:E3"/>
    <mergeCell ref="D4:E4"/>
    <mergeCell ref="A4:A5"/>
    <mergeCell ref="B4:B5"/>
    <mergeCell ref="C4:C5"/>
  </mergeCells>
  <printOptions horizontalCentered="1"/>
  <pageMargins left="0.707638888888889" right="0.707638888888889" top="0.313888888888889" bottom="0.313888888888889" header="0.313888888888889" footer="0.313888888888889"/>
  <pageSetup paperSize="9" scale="83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  <pageSetUpPr fitToPage="1"/>
  </sheetPr>
  <dimension ref="A1:E16"/>
  <sheetViews>
    <sheetView showZeros="0" view="pageBreakPreview" zoomScaleNormal="85" workbookViewId="0">
      <selection activeCell="A1" sqref="$A1:$XFD1048576"/>
    </sheetView>
  </sheetViews>
  <sheetFormatPr defaultColWidth="9" defaultRowHeight="13.5" outlineLevelCol="4"/>
  <cols>
    <col min="1" max="1" width="39.375" style="27" customWidth="1"/>
    <col min="2" max="5" width="20.625" style="27" customWidth="1"/>
    <col min="6" max="16384" width="9" style="27"/>
  </cols>
  <sheetData>
    <row r="1" s="27" customFormat="1" ht="22" customHeight="1" spans="1:5">
      <c r="A1" s="5" t="s">
        <v>141</v>
      </c>
      <c r="B1" s="5"/>
      <c r="C1" s="5"/>
      <c r="D1" s="5"/>
      <c r="E1" s="5"/>
    </row>
    <row r="2" s="25" customFormat="1" ht="31" customHeight="1" spans="1:5">
      <c r="A2" s="28" t="s">
        <v>142</v>
      </c>
      <c r="B2" s="28"/>
      <c r="C2" s="28"/>
      <c r="D2" s="28"/>
      <c r="E2" s="28"/>
    </row>
    <row r="3" s="27" customFormat="1" ht="18" customHeight="1" spans="1:5">
      <c r="A3" s="5"/>
      <c r="B3" s="5"/>
      <c r="C3" s="38"/>
      <c r="D3" s="38"/>
      <c r="E3" s="38" t="s">
        <v>10</v>
      </c>
    </row>
    <row r="4" s="115" customFormat="1" ht="24.95" customHeight="1" spans="1:5">
      <c r="A4" s="8" t="s">
        <v>11</v>
      </c>
      <c r="B4" s="127" t="s">
        <v>12</v>
      </c>
      <c r="C4" s="127" t="s">
        <v>13</v>
      </c>
      <c r="D4" s="80" t="s">
        <v>14</v>
      </c>
      <c r="E4" s="80"/>
    </row>
    <row r="5" s="115" customFormat="1" ht="24.95" customHeight="1" spans="1:5">
      <c r="A5" s="11"/>
      <c r="B5" s="129"/>
      <c r="C5" s="129"/>
      <c r="D5" s="130" t="s">
        <v>15</v>
      </c>
      <c r="E5" s="130" t="s">
        <v>16</v>
      </c>
    </row>
    <row r="6" s="26" customFormat="1" ht="24.95" customHeight="1" spans="1:5">
      <c r="A6" s="57" t="s">
        <v>143</v>
      </c>
      <c r="B6" s="13">
        <f>SUM(B7,B10:B12)</f>
        <v>46957</v>
      </c>
      <c r="C6" s="13">
        <f>SUM(C7,C11,C12)</f>
        <v>128368</v>
      </c>
      <c r="D6" s="13">
        <f t="shared" ref="D6:D12" si="0">C6-B6</f>
        <v>81411</v>
      </c>
      <c r="E6" s="14">
        <f t="shared" ref="E6:E12" si="1">IF(B6=0,,ROUND(D6/B6*100,1))</f>
        <v>173.4</v>
      </c>
    </row>
    <row r="7" s="27" customFormat="1" ht="24.95" customHeight="1" spans="1:5">
      <c r="A7" s="41" t="s">
        <v>144</v>
      </c>
      <c r="B7" s="16">
        <f>B8+B9</f>
        <v>15633</v>
      </c>
      <c r="C7" s="16">
        <f>C8+C9</f>
        <v>5533</v>
      </c>
      <c r="D7" s="16">
        <f t="shared" si="0"/>
        <v>-10100</v>
      </c>
      <c r="E7" s="17">
        <f t="shared" si="1"/>
        <v>-64.6</v>
      </c>
    </row>
    <row r="8" s="27" customFormat="1" ht="24.95" customHeight="1" spans="1:5">
      <c r="A8" s="41" t="s">
        <v>145</v>
      </c>
      <c r="B8" s="16">
        <v>1109</v>
      </c>
      <c r="C8" s="16">
        <v>100</v>
      </c>
      <c r="D8" s="16">
        <f t="shared" si="0"/>
        <v>-1009</v>
      </c>
      <c r="E8" s="17">
        <f t="shared" si="1"/>
        <v>-91</v>
      </c>
    </row>
    <row r="9" s="27" customFormat="1" ht="24.95" customHeight="1" spans="1:5">
      <c r="A9" s="41" t="s">
        <v>146</v>
      </c>
      <c r="B9" s="16">
        <v>14524</v>
      </c>
      <c r="C9" s="16">
        <v>5433</v>
      </c>
      <c r="D9" s="16">
        <f t="shared" si="0"/>
        <v>-9091</v>
      </c>
      <c r="E9" s="17">
        <f t="shared" si="1"/>
        <v>-62.6</v>
      </c>
    </row>
    <row r="10" s="27" customFormat="1" ht="24.95" customHeight="1" spans="1:5">
      <c r="A10" s="41" t="s">
        <v>147</v>
      </c>
      <c r="B10" s="16"/>
      <c r="C10" s="16"/>
      <c r="D10" s="16">
        <f t="shared" si="0"/>
        <v>0</v>
      </c>
      <c r="E10" s="17">
        <f t="shared" si="1"/>
        <v>0</v>
      </c>
    </row>
    <row r="11" s="27" customFormat="1" ht="24.95" customHeight="1" spans="1:5">
      <c r="A11" s="41" t="s">
        <v>148</v>
      </c>
      <c r="B11" s="16"/>
      <c r="C11" s="16">
        <v>297</v>
      </c>
      <c r="D11" s="16">
        <f t="shared" si="0"/>
        <v>297</v>
      </c>
      <c r="E11" s="17">
        <f t="shared" si="1"/>
        <v>0</v>
      </c>
    </row>
    <row r="12" s="27" customFormat="1" ht="24.95" customHeight="1" spans="1:5">
      <c r="A12" s="41" t="s">
        <v>149</v>
      </c>
      <c r="B12" s="16">
        <v>31324</v>
      </c>
      <c r="C12" s="16">
        <v>122538</v>
      </c>
      <c r="D12" s="16">
        <f t="shared" si="0"/>
        <v>91214</v>
      </c>
      <c r="E12" s="17">
        <f t="shared" si="1"/>
        <v>291.2</v>
      </c>
    </row>
    <row r="13" s="27" customFormat="1" ht="24.95" customHeight="1" spans="1:5">
      <c r="A13" s="31"/>
      <c r="B13" s="16"/>
      <c r="C13" s="16"/>
      <c r="D13" s="16"/>
      <c r="E13" s="17"/>
    </row>
    <row r="14" s="27" customFormat="1" ht="24.95" customHeight="1" spans="1:5">
      <c r="A14" s="31" t="s">
        <v>150</v>
      </c>
      <c r="B14" s="16"/>
      <c r="C14" s="16">
        <v>2981</v>
      </c>
      <c r="D14" s="16"/>
      <c r="E14" s="17"/>
    </row>
    <row r="15" s="27" customFormat="1" ht="24.95" customHeight="1" spans="1:5">
      <c r="A15" s="31" t="s">
        <v>151</v>
      </c>
      <c r="B15" s="47"/>
      <c r="C15" s="16">
        <v>15699</v>
      </c>
      <c r="D15" s="47"/>
      <c r="E15" s="48"/>
    </row>
    <row r="16" s="26" customFormat="1" ht="24.95" customHeight="1" spans="1:5">
      <c r="A16" s="35" t="s">
        <v>48</v>
      </c>
      <c r="B16" s="13"/>
      <c r="C16" s="13">
        <f>SUM(C14:C15,C6)</f>
        <v>147048</v>
      </c>
      <c r="D16" s="49"/>
      <c r="E16" s="50"/>
    </row>
  </sheetData>
  <mergeCells count="5">
    <mergeCell ref="A2:E2"/>
    <mergeCell ref="D4:E4"/>
    <mergeCell ref="A4:A5"/>
    <mergeCell ref="B4:B5"/>
    <mergeCell ref="C4:C5"/>
  </mergeCells>
  <printOptions horizontalCentered="1"/>
  <pageMargins left="0.707638888888889" right="0.707638888888889" top="0.590277777777778" bottom="0.747916666666667" header="0.313888888888889" footer="0.31388888888888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  <pageSetUpPr fitToPage="1"/>
  </sheetPr>
  <dimension ref="A1:E16"/>
  <sheetViews>
    <sheetView showZeros="0" view="pageBreakPreview" zoomScaleNormal="85" workbookViewId="0">
      <selection activeCell="C15" sqref="C15"/>
    </sheetView>
  </sheetViews>
  <sheetFormatPr defaultColWidth="9" defaultRowHeight="13.5" outlineLevelCol="4"/>
  <cols>
    <col min="1" max="1" width="41.5" style="27" customWidth="1"/>
    <col min="2" max="5" width="20.125" style="27" customWidth="1"/>
    <col min="6" max="16384" width="9" style="27"/>
  </cols>
  <sheetData>
    <row r="1" ht="22" customHeight="1" spans="1:5">
      <c r="A1" s="5" t="s">
        <v>152</v>
      </c>
      <c r="B1" s="5"/>
      <c r="C1" s="5"/>
      <c r="D1" s="5"/>
      <c r="E1" s="5"/>
    </row>
    <row r="2" s="25" customFormat="1" ht="31" customHeight="1" spans="1:5">
      <c r="A2" s="28" t="s">
        <v>153</v>
      </c>
      <c r="B2" s="28"/>
      <c r="C2" s="28"/>
      <c r="D2" s="28"/>
      <c r="E2" s="28"/>
    </row>
    <row r="3" ht="17.1" customHeight="1" spans="1:5">
      <c r="A3" s="5"/>
      <c r="B3" s="29"/>
      <c r="C3" s="29"/>
      <c r="D3" s="29"/>
      <c r="E3" s="29" t="s">
        <v>10</v>
      </c>
    </row>
    <row r="4" s="115" customFormat="1" ht="24.95" customHeight="1" spans="1:5">
      <c r="A4" s="8" t="s">
        <v>11</v>
      </c>
      <c r="B4" s="127" t="s">
        <v>12</v>
      </c>
      <c r="C4" s="127" t="s">
        <v>13</v>
      </c>
      <c r="D4" s="80" t="s">
        <v>14</v>
      </c>
      <c r="E4" s="80"/>
    </row>
    <row r="5" s="115" customFormat="1" ht="24.95" customHeight="1" spans="1:5">
      <c r="A5" s="11"/>
      <c r="B5" s="129"/>
      <c r="C5" s="129"/>
      <c r="D5" s="130" t="s">
        <v>15</v>
      </c>
      <c r="E5" s="130" t="s">
        <v>16</v>
      </c>
    </row>
    <row r="6" s="26" customFormat="1" ht="24.95" customHeight="1" spans="1:5">
      <c r="A6" s="30" t="s">
        <v>154</v>
      </c>
      <c r="B6" s="13">
        <f>SUM(B7:B11)</f>
        <v>59138</v>
      </c>
      <c r="C6" s="13">
        <f>SUM(C7:C11)</f>
        <v>73464</v>
      </c>
      <c r="D6" s="13">
        <f t="shared" ref="D6:D11" si="0">C6-B6</f>
        <v>14326</v>
      </c>
      <c r="E6" s="14">
        <f t="shared" ref="E6:E11" si="1">IF(B6=0,,ROUND(D6/B6*100,1))</f>
        <v>24.2</v>
      </c>
    </row>
    <row r="7" s="27" customFormat="1" ht="24.95" customHeight="1" spans="1:5">
      <c r="A7" s="31" t="s">
        <v>155</v>
      </c>
      <c r="B7" s="16">
        <v>4619</v>
      </c>
      <c r="C7" s="16">
        <v>3930</v>
      </c>
      <c r="D7" s="16">
        <f t="shared" si="0"/>
        <v>-689</v>
      </c>
      <c r="E7" s="17">
        <f t="shared" si="1"/>
        <v>-14.9</v>
      </c>
    </row>
    <row r="8" s="27" customFormat="1" ht="24.95" customHeight="1" spans="1:5">
      <c r="A8" s="31" t="s">
        <v>156</v>
      </c>
      <c r="B8" s="16">
        <v>36829</v>
      </c>
      <c r="C8" s="16">
        <v>62986</v>
      </c>
      <c r="D8" s="16">
        <f t="shared" si="0"/>
        <v>26157</v>
      </c>
      <c r="E8" s="17">
        <f t="shared" si="1"/>
        <v>71</v>
      </c>
    </row>
    <row r="9" s="27" customFormat="1" ht="24.95" customHeight="1" spans="1:5">
      <c r="A9" s="31" t="s">
        <v>157</v>
      </c>
      <c r="B9" s="16"/>
      <c r="C9" s="16"/>
      <c r="D9" s="16">
        <f t="shared" si="0"/>
        <v>0</v>
      </c>
      <c r="E9" s="17">
        <f t="shared" si="1"/>
        <v>0</v>
      </c>
    </row>
    <row r="10" s="27" customFormat="1" ht="24.95" customHeight="1" spans="1:5">
      <c r="A10" s="31" t="s">
        <v>158</v>
      </c>
      <c r="B10" s="16"/>
      <c r="C10" s="16"/>
      <c r="D10" s="16">
        <f t="shared" si="0"/>
        <v>0</v>
      </c>
      <c r="E10" s="17">
        <f t="shared" si="1"/>
        <v>0</v>
      </c>
    </row>
    <row r="11" s="27" customFormat="1" ht="24.95" customHeight="1" spans="1:5">
      <c r="A11" s="31" t="s">
        <v>159</v>
      </c>
      <c r="B11" s="16">
        <v>17690</v>
      </c>
      <c r="C11" s="16">
        <v>6548</v>
      </c>
      <c r="D11" s="16">
        <f t="shared" si="0"/>
        <v>-11142</v>
      </c>
      <c r="E11" s="17">
        <f t="shared" si="1"/>
        <v>-63</v>
      </c>
    </row>
    <row r="12" s="27" customFormat="1" ht="24.95" customHeight="1" spans="1:5">
      <c r="A12" s="32"/>
      <c r="B12" s="33"/>
      <c r="C12" s="33"/>
      <c r="D12" s="16">
        <v>0</v>
      </c>
      <c r="E12" s="17">
        <v>0</v>
      </c>
    </row>
    <row r="13" s="27" customFormat="1" ht="24.95" customHeight="1" spans="1:5">
      <c r="A13" s="32" t="s">
        <v>160</v>
      </c>
      <c r="B13" s="16"/>
      <c r="C13" s="16">
        <v>31089</v>
      </c>
      <c r="D13" s="33"/>
      <c r="E13" s="34"/>
    </row>
    <row r="14" s="27" customFormat="1" ht="24.95" customHeight="1" spans="1:5">
      <c r="A14" s="32" t="s">
        <v>79</v>
      </c>
      <c r="B14" s="16"/>
      <c r="C14" s="16">
        <v>42495</v>
      </c>
      <c r="D14" s="33"/>
      <c r="E14" s="34"/>
    </row>
    <row r="15" s="26" customFormat="1" ht="24.95" customHeight="1" spans="1:5">
      <c r="A15" s="35" t="s">
        <v>80</v>
      </c>
      <c r="B15" s="13"/>
      <c r="C15" s="13">
        <f>SUM(C13:C14,C6)</f>
        <v>147048</v>
      </c>
      <c r="D15" s="36"/>
      <c r="E15" s="37"/>
    </row>
    <row r="16" spans="3:3">
      <c r="C16" s="27">
        <f>C15-'9'!C16</f>
        <v>0</v>
      </c>
    </row>
  </sheetData>
  <mergeCells count="5">
    <mergeCell ref="A2:E2"/>
    <mergeCell ref="D4:E4"/>
    <mergeCell ref="A4:A5"/>
    <mergeCell ref="B4:B5"/>
    <mergeCell ref="C4:C5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  <pageSetUpPr fitToPage="1"/>
  </sheetPr>
  <dimension ref="A1:E17"/>
  <sheetViews>
    <sheetView showZeros="0" view="pageBreakPreview" zoomScaleNormal="70" topLeftCell="A2" workbookViewId="0">
      <selection activeCell="A1" sqref="$A1:$XFD1048576"/>
    </sheetView>
  </sheetViews>
  <sheetFormatPr defaultColWidth="9" defaultRowHeight="13.5" outlineLevelCol="4"/>
  <cols>
    <col min="1" max="1" width="39.125" style="27" customWidth="1"/>
    <col min="2" max="5" width="20.625" style="27" customWidth="1"/>
    <col min="6" max="16384" width="9" style="27"/>
  </cols>
  <sheetData>
    <row r="1" s="27" customFormat="1" ht="22" customHeight="1" spans="1:5">
      <c r="A1" s="5" t="s">
        <v>161</v>
      </c>
      <c r="B1" s="5"/>
      <c r="C1" s="5"/>
      <c r="D1" s="5"/>
      <c r="E1" s="5"/>
    </row>
    <row r="2" s="25" customFormat="1" ht="31" customHeight="1" spans="1:5">
      <c r="A2" s="28" t="s">
        <v>162</v>
      </c>
      <c r="B2" s="28"/>
      <c r="C2" s="28"/>
      <c r="D2" s="28"/>
      <c r="E2" s="28"/>
    </row>
    <row r="3" s="27" customFormat="1" ht="18" customHeight="1" spans="1:5">
      <c r="A3" s="5"/>
      <c r="B3" s="5"/>
      <c r="C3" s="38"/>
      <c r="D3" s="38"/>
      <c r="E3" s="38" t="s">
        <v>10</v>
      </c>
    </row>
    <row r="4" s="115" customFormat="1" ht="24.95" customHeight="1" spans="1:5">
      <c r="A4" s="8" t="s">
        <v>11</v>
      </c>
      <c r="B4" s="127" t="s">
        <v>12</v>
      </c>
      <c r="C4" s="127" t="s">
        <v>13</v>
      </c>
      <c r="D4" s="80" t="s">
        <v>14</v>
      </c>
      <c r="E4" s="80"/>
    </row>
    <row r="5" s="115" customFormat="1" ht="24.95" customHeight="1" spans="1:5">
      <c r="A5" s="11"/>
      <c r="B5" s="129"/>
      <c r="C5" s="129"/>
      <c r="D5" s="130" t="s">
        <v>15</v>
      </c>
      <c r="E5" s="130" t="s">
        <v>16</v>
      </c>
    </row>
    <row r="6" s="26" customFormat="1" ht="24.95" customHeight="1" spans="1:5">
      <c r="A6" s="39" t="s">
        <v>143</v>
      </c>
      <c r="B6" s="13">
        <f>SUM(B7,B10:B12)</f>
        <v>805</v>
      </c>
      <c r="C6" s="13">
        <f>SUM(C7,C10:C12)</f>
        <v>1126</v>
      </c>
      <c r="D6" s="13">
        <f t="shared" ref="D6:D12" si="0">C6-B6</f>
        <v>321</v>
      </c>
      <c r="E6" s="14">
        <f t="shared" ref="E6:E12" si="1">IF(B6=0,,ROUND(D6/B6*100,1))</f>
        <v>39.9</v>
      </c>
    </row>
    <row r="7" s="27" customFormat="1" ht="24.95" customHeight="1" spans="1:5">
      <c r="A7" s="31" t="s">
        <v>144</v>
      </c>
      <c r="B7" s="16">
        <f>SUM(B8:B9)</f>
        <v>805</v>
      </c>
      <c r="C7" s="16">
        <f>SUM(C8:C9)</f>
        <v>829</v>
      </c>
      <c r="D7" s="16">
        <f t="shared" si="0"/>
        <v>24</v>
      </c>
      <c r="E7" s="17">
        <f t="shared" si="1"/>
        <v>3</v>
      </c>
    </row>
    <row r="8" s="27" customFormat="1" ht="24.95" customHeight="1" spans="1:5">
      <c r="A8" s="31" t="s">
        <v>163</v>
      </c>
      <c r="B8" s="16">
        <v>609</v>
      </c>
      <c r="C8" s="16"/>
      <c r="D8" s="16">
        <f t="shared" si="0"/>
        <v>-609</v>
      </c>
      <c r="E8" s="17">
        <f t="shared" si="1"/>
        <v>-100</v>
      </c>
    </row>
    <row r="9" s="27" customFormat="1" ht="24.95" customHeight="1" spans="1:5">
      <c r="A9" s="31" t="s">
        <v>146</v>
      </c>
      <c r="B9" s="16">
        <v>196</v>
      </c>
      <c r="C9" s="16">
        <v>829</v>
      </c>
      <c r="D9" s="16">
        <f t="shared" si="0"/>
        <v>633</v>
      </c>
      <c r="E9" s="17">
        <f t="shared" si="1"/>
        <v>323</v>
      </c>
    </row>
    <row r="10" s="27" customFormat="1" ht="24.95" customHeight="1" spans="1:5">
      <c r="A10" s="41" t="s">
        <v>147</v>
      </c>
      <c r="B10" s="16"/>
      <c r="C10" s="16"/>
      <c r="D10" s="16">
        <f t="shared" si="0"/>
        <v>0</v>
      </c>
      <c r="E10" s="17">
        <f t="shared" si="1"/>
        <v>0</v>
      </c>
    </row>
    <row r="11" s="27" customFormat="1" ht="24.95" customHeight="1" spans="1:5">
      <c r="A11" s="31" t="s">
        <v>148</v>
      </c>
      <c r="B11" s="16"/>
      <c r="C11" s="16">
        <v>297</v>
      </c>
      <c r="D11" s="16">
        <f t="shared" si="0"/>
        <v>297</v>
      </c>
      <c r="E11" s="17">
        <f t="shared" si="1"/>
        <v>0</v>
      </c>
    </row>
    <row r="12" s="27" customFormat="1" ht="24.95" customHeight="1" spans="1:5">
      <c r="A12" s="31" t="s">
        <v>149</v>
      </c>
      <c r="B12" s="16"/>
      <c r="C12" s="16"/>
      <c r="D12" s="16">
        <f t="shared" si="0"/>
        <v>0</v>
      </c>
      <c r="E12" s="17">
        <f t="shared" si="1"/>
        <v>0</v>
      </c>
    </row>
    <row r="13" s="27" customFormat="1" ht="24.95" customHeight="1" spans="1:5">
      <c r="A13" s="31"/>
      <c r="B13" s="16"/>
      <c r="C13" s="16"/>
      <c r="D13" s="16"/>
      <c r="E13" s="17"/>
    </row>
    <row r="14" s="27" customFormat="1" ht="24.95" customHeight="1" spans="1:5">
      <c r="A14" s="31" t="s">
        <v>150</v>
      </c>
      <c r="B14" s="47"/>
      <c r="C14" s="16">
        <v>2981</v>
      </c>
      <c r="D14" s="16"/>
      <c r="E14" s="17"/>
    </row>
    <row r="15" s="27" customFormat="1" ht="24.95" customHeight="1" spans="1:5">
      <c r="A15" s="31" t="s">
        <v>164</v>
      </c>
      <c r="B15" s="47"/>
      <c r="C15" s="16">
        <v>500</v>
      </c>
      <c r="D15" s="16"/>
      <c r="E15" s="17"/>
    </row>
    <row r="16" s="27" customFormat="1" ht="24.95" customHeight="1" spans="1:5">
      <c r="A16" s="31" t="s">
        <v>151</v>
      </c>
      <c r="B16" s="47"/>
      <c r="C16" s="16">
        <v>4411</v>
      </c>
      <c r="D16" s="16"/>
      <c r="E16" s="17"/>
    </row>
    <row r="17" s="26" customFormat="1" ht="24.95" customHeight="1" spans="1:5">
      <c r="A17" s="35" t="s">
        <v>48</v>
      </c>
      <c r="B17" s="13"/>
      <c r="C17" s="13">
        <f>SUM(C14:C16,C6)</f>
        <v>9018</v>
      </c>
      <c r="D17" s="49"/>
      <c r="E17" s="50"/>
    </row>
  </sheetData>
  <mergeCells count="5">
    <mergeCell ref="A2:E2"/>
    <mergeCell ref="D4:E4"/>
    <mergeCell ref="A4:A5"/>
    <mergeCell ref="B4:B5"/>
    <mergeCell ref="C4:C5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  <pageSetUpPr fitToPage="1"/>
  </sheetPr>
  <dimension ref="A1:E17"/>
  <sheetViews>
    <sheetView showZeros="0" view="pageBreakPreview" zoomScaleNormal="115" topLeftCell="A2" workbookViewId="0">
      <selection activeCell="C16" sqref="C16"/>
    </sheetView>
  </sheetViews>
  <sheetFormatPr defaultColWidth="9" defaultRowHeight="13.5" outlineLevelCol="4"/>
  <cols>
    <col min="1" max="1" width="35.375" style="27" customWidth="1"/>
    <col min="2" max="5" width="20.625" style="27" customWidth="1"/>
    <col min="6" max="16384" width="9" style="27"/>
  </cols>
  <sheetData>
    <row r="1" ht="22" customHeight="1" spans="1:5">
      <c r="A1" s="5" t="s">
        <v>165</v>
      </c>
      <c r="B1" s="5"/>
      <c r="C1" s="5"/>
      <c r="D1" s="5"/>
      <c r="E1" s="5"/>
    </row>
    <row r="2" s="25" customFormat="1" ht="31" customHeight="1" spans="1:5">
      <c r="A2" s="28" t="s">
        <v>166</v>
      </c>
      <c r="B2" s="28"/>
      <c r="C2" s="28"/>
      <c r="D2" s="28"/>
      <c r="E2" s="28"/>
    </row>
    <row r="3" ht="20.1" customHeight="1" spans="1:5">
      <c r="A3" s="5"/>
      <c r="B3" s="29"/>
      <c r="C3" s="29"/>
      <c r="D3" s="29"/>
      <c r="E3" s="29" t="s">
        <v>10</v>
      </c>
    </row>
    <row r="4" s="115" customFormat="1" ht="24.95" customHeight="1" spans="1:5">
      <c r="A4" s="8" t="s">
        <v>11</v>
      </c>
      <c r="B4" s="127" t="s">
        <v>12</v>
      </c>
      <c r="C4" s="127" t="s">
        <v>13</v>
      </c>
      <c r="D4" s="80" t="s">
        <v>14</v>
      </c>
      <c r="E4" s="80"/>
    </row>
    <row r="5" s="115" customFormat="1" ht="24.95" customHeight="1" spans="1:5">
      <c r="A5" s="11"/>
      <c r="B5" s="129"/>
      <c r="C5" s="129"/>
      <c r="D5" s="130" t="s">
        <v>15</v>
      </c>
      <c r="E5" s="130" t="s">
        <v>16</v>
      </c>
    </row>
    <row r="6" s="26" customFormat="1" ht="24.95" customHeight="1" spans="1:5">
      <c r="A6" s="30" t="s">
        <v>154</v>
      </c>
      <c r="B6" s="13">
        <f>SUM(B7:B11)</f>
        <v>902</v>
      </c>
      <c r="C6" s="13">
        <f>SUM(C7:C11)</f>
        <v>2124</v>
      </c>
      <c r="D6" s="13">
        <f t="shared" ref="D6:D11" si="0">C6-B6</f>
        <v>1222</v>
      </c>
      <c r="E6" s="14">
        <f t="shared" ref="E6:E11" si="1">IF(B6=0,,ROUND(D6/B6*100,1))</f>
        <v>135.5</v>
      </c>
    </row>
    <row r="7" s="27" customFormat="1" ht="24.95" customHeight="1" spans="1:5">
      <c r="A7" s="31" t="s">
        <v>155</v>
      </c>
      <c r="B7" s="16">
        <v>12</v>
      </c>
      <c r="C7" s="16">
        <v>27</v>
      </c>
      <c r="D7" s="16">
        <f t="shared" si="0"/>
        <v>15</v>
      </c>
      <c r="E7" s="17">
        <f t="shared" si="1"/>
        <v>125</v>
      </c>
    </row>
    <row r="8" s="27" customFormat="1" ht="24.95" customHeight="1" spans="1:5">
      <c r="A8" s="31" t="s">
        <v>156</v>
      </c>
      <c r="B8" s="16"/>
      <c r="C8" s="16">
        <v>1200</v>
      </c>
      <c r="D8" s="16">
        <f t="shared" si="0"/>
        <v>1200</v>
      </c>
      <c r="E8" s="17">
        <f t="shared" si="1"/>
        <v>0</v>
      </c>
    </row>
    <row r="9" s="27" customFormat="1" ht="24.95" customHeight="1" spans="1:5">
      <c r="A9" s="31" t="s">
        <v>157</v>
      </c>
      <c r="B9" s="16"/>
      <c r="C9" s="16"/>
      <c r="D9" s="16">
        <f t="shared" si="0"/>
        <v>0</v>
      </c>
      <c r="E9" s="17">
        <f t="shared" si="1"/>
        <v>0</v>
      </c>
    </row>
    <row r="10" s="27" customFormat="1" ht="24.95" customHeight="1" spans="1:5">
      <c r="A10" s="31" t="s">
        <v>158</v>
      </c>
      <c r="B10" s="16"/>
      <c r="C10" s="16"/>
      <c r="D10" s="16">
        <f t="shared" si="0"/>
        <v>0</v>
      </c>
      <c r="E10" s="17">
        <f t="shared" si="1"/>
        <v>0</v>
      </c>
    </row>
    <row r="11" s="27" customFormat="1" ht="24.95" customHeight="1" spans="1:5">
      <c r="A11" s="31" t="s">
        <v>159</v>
      </c>
      <c r="B11" s="16">
        <v>890</v>
      </c>
      <c r="C11" s="16">
        <v>897</v>
      </c>
      <c r="D11" s="16">
        <f t="shared" si="0"/>
        <v>7</v>
      </c>
      <c r="E11" s="17">
        <f t="shared" si="1"/>
        <v>0.8</v>
      </c>
    </row>
    <row r="12" s="27" customFormat="1" ht="24.95" customHeight="1" spans="1:5">
      <c r="A12" s="32"/>
      <c r="B12" s="33"/>
      <c r="C12" s="33"/>
      <c r="D12" s="16">
        <v>0</v>
      </c>
      <c r="E12" s="34"/>
    </row>
    <row r="13" s="27" customFormat="1" ht="24.95" customHeight="1" spans="1:5">
      <c r="A13" s="32" t="s">
        <v>167</v>
      </c>
      <c r="B13" s="16"/>
      <c r="C13" s="16"/>
      <c r="D13" s="33"/>
      <c r="E13" s="34"/>
    </row>
    <row r="14" s="27" customFormat="1" ht="24.95" customHeight="1" spans="1:5">
      <c r="A14" s="62" t="s">
        <v>168</v>
      </c>
      <c r="B14" s="16"/>
      <c r="C14" s="16">
        <v>2951</v>
      </c>
      <c r="D14" s="33"/>
      <c r="E14" s="34"/>
    </row>
    <row r="15" s="27" customFormat="1" ht="24.95" customHeight="1" spans="1:5">
      <c r="A15" s="32" t="s">
        <v>169</v>
      </c>
      <c r="B15" s="16"/>
      <c r="C15" s="16">
        <v>3943</v>
      </c>
      <c r="D15" s="33"/>
      <c r="E15" s="34"/>
    </row>
    <row r="16" s="26" customFormat="1" ht="24.95" customHeight="1" spans="1:5">
      <c r="A16" s="35" t="s">
        <v>80</v>
      </c>
      <c r="B16" s="13"/>
      <c r="C16" s="13">
        <f>SUM(C13:C15,C6)</f>
        <v>9018</v>
      </c>
      <c r="D16" s="36"/>
      <c r="E16" s="37"/>
    </row>
    <row r="17" spans="3:3">
      <c r="C17" s="27">
        <f>C16-'11'!C17</f>
        <v>0</v>
      </c>
    </row>
  </sheetData>
  <mergeCells count="5">
    <mergeCell ref="A2:E2"/>
    <mergeCell ref="D4:E4"/>
    <mergeCell ref="A4:A5"/>
    <mergeCell ref="B4:B5"/>
    <mergeCell ref="C4:C5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70C0"/>
  </sheetPr>
  <dimension ref="A1:E12"/>
  <sheetViews>
    <sheetView showZeros="0" view="pageBreakPreview" zoomScaleNormal="85" workbookViewId="0">
      <selection activeCell="D8" sqref="D8:D12"/>
    </sheetView>
  </sheetViews>
  <sheetFormatPr defaultColWidth="9" defaultRowHeight="13.5" outlineLevelCol="4"/>
  <cols>
    <col min="1" max="1" width="38.125" style="27" customWidth="1"/>
    <col min="2" max="3" width="18.75" style="27" customWidth="1"/>
    <col min="4" max="5" width="20.625" style="27" customWidth="1"/>
    <col min="6" max="16384" width="9" style="27"/>
  </cols>
  <sheetData>
    <row r="1" ht="22" customHeight="1" spans="1:1">
      <c r="A1" s="27" t="s">
        <v>170</v>
      </c>
    </row>
    <row r="2" s="25" customFormat="1" ht="31" customHeight="1" spans="1:5">
      <c r="A2" s="123" t="s">
        <v>171</v>
      </c>
      <c r="B2" s="123"/>
      <c r="C2" s="123"/>
      <c r="D2" s="123"/>
      <c r="E2" s="123"/>
    </row>
    <row r="3" ht="18" customHeight="1" spans="1:5">
      <c r="A3" s="135"/>
      <c r="B3" s="135"/>
      <c r="C3" s="135"/>
      <c r="D3" s="135"/>
      <c r="E3" s="125" t="s">
        <v>10</v>
      </c>
    </row>
    <row r="4" s="115" customFormat="1" ht="24" customHeight="1" spans="1:5">
      <c r="A4" s="136" t="s">
        <v>11</v>
      </c>
      <c r="B4" s="127" t="s">
        <v>12</v>
      </c>
      <c r="C4" s="127" t="s">
        <v>13</v>
      </c>
      <c r="D4" s="80" t="s">
        <v>14</v>
      </c>
      <c r="E4" s="80"/>
    </row>
    <row r="5" s="115" customFormat="1" ht="24" customHeight="1" spans="1:5">
      <c r="A5" s="136"/>
      <c r="B5" s="129"/>
      <c r="C5" s="129"/>
      <c r="D5" s="130" t="s">
        <v>15</v>
      </c>
      <c r="E5" s="130" t="s">
        <v>16</v>
      </c>
    </row>
    <row r="6" s="26" customFormat="1" ht="26" customHeight="1" spans="1:5">
      <c r="A6" s="131" t="s">
        <v>172</v>
      </c>
      <c r="B6" s="13">
        <f>B7+B8+B9+B10+B11+B12</f>
        <v>565913</v>
      </c>
      <c r="C6" s="13">
        <f>C7+C8+C9+C10+C11+C12</f>
        <v>582230</v>
      </c>
      <c r="D6" s="13">
        <f>D7+D8+D9+D10+D11+D12</f>
        <v>16317</v>
      </c>
      <c r="E6" s="14">
        <f t="shared" ref="E6:E13" si="0">IF(B6=0,,ROUND(D6/B6*100,1))</f>
        <v>2.9</v>
      </c>
    </row>
    <row r="7" s="103" customFormat="1" ht="26" customHeight="1" spans="1:5">
      <c r="A7" s="133" t="s">
        <v>173</v>
      </c>
      <c r="B7" s="22"/>
      <c r="C7" s="22"/>
      <c r="D7" s="22">
        <f t="shared" ref="D6:D13" si="1">C7-B7</f>
        <v>0</v>
      </c>
      <c r="E7" s="23">
        <f t="shared" si="0"/>
        <v>0</v>
      </c>
    </row>
    <row r="8" s="103" customFormat="1" ht="26" customHeight="1" spans="1:5">
      <c r="A8" s="133" t="s">
        <v>174</v>
      </c>
      <c r="B8" s="22">
        <v>15669</v>
      </c>
      <c r="C8" s="22">
        <v>14677</v>
      </c>
      <c r="D8" s="22">
        <f t="shared" si="1"/>
        <v>-992</v>
      </c>
      <c r="E8" s="23">
        <f t="shared" si="0"/>
        <v>-6.3</v>
      </c>
    </row>
    <row r="9" s="103" customFormat="1" ht="26" customHeight="1" spans="1:5">
      <c r="A9" s="132" t="s">
        <v>175</v>
      </c>
      <c r="B9" s="22">
        <v>182316</v>
      </c>
      <c r="C9" s="22">
        <v>208409</v>
      </c>
      <c r="D9" s="22">
        <f t="shared" si="1"/>
        <v>26093</v>
      </c>
      <c r="E9" s="23">
        <f t="shared" si="0"/>
        <v>14.3</v>
      </c>
    </row>
    <row r="10" s="103" customFormat="1" ht="26" customHeight="1" spans="1:5">
      <c r="A10" s="133" t="s">
        <v>176</v>
      </c>
      <c r="B10" s="22">
        <v>279581</v>
      </c>
      <c r="C10" s="22">
        <v>287085</v>
      </c>
      <c r="D10" s="22">
        <f t="shared" si="1"/>
        <v>7504</v>
      </c>
      <c r="E10" s="23">
        <f t="shared" si="0"/>
        <v>2.7</v>
      </c>
    </row>
    <row r="11" s="103" customFormat="1" ht="26" customHeight="1" spans="1:5">
      <c r="A11" s="133" t="s">
        <v>177</v>
      </c>
      <c r="B11" s="22">
        <v>73663</v>
      </c>
      <c r="C11" s="22">
        <v>72059</v>
      </c>
      <c r="D11" s="22">
        <f t="shared" si="1"/>
        <v>-1604</v>
      </c>
      <c r="E11" s="23">
        <f t="shared" si="0"/>
        <v>-2.2</v>
      </c>
    </row>
    <row r="12" s="103" customFormat="1" ht="26" customHeight="1" spans="1:5">
      <c r="A12" s="133" t="s">
        <v>178</v>
      </c>
      <c r="B12" s="22">
        <v>14684</v>
      </c>
      <c r="C12" s="22"/>
      <c r="D12" s="22">
        <f t="shared" si="1"/>
        <v>-14684</v>
      </c>
      <c r="E12" s="23">
        <f t="shared" si="0"/>
        <v>-100</v>
      </c>
    </row>
  </sheetData>
  <mergeCells count="5">
    <mergeCell ref="A2:E2"/>
    <mergeCell ref="D4:E4"/>
    <mergeCell ref="A4:A5"/>
    <mergeCell ref="B4:B5"/>
    <mergeCell ref="C4:C5"/>
  </mergeCells>
  <printOptions horizontalCentered="1"/>
  <pageMargins left="0.707638888888889" right="0.707638888888889" top="0.590277777777778" bottom="0.747916666666667" header="0.313888888888889" footer="0.313888888888889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70C0"/>
  </sheetPr>
  <dimension ref="A1:E19"/>
  <sheetViews>
    <sheetView showZeros="0" view="pageBreakPreview" zoomScaleNormal="85" workbookViewId="0">
      <selection activeCell="A13" sqref="$A13:$XFD13"/>
    </sheetView>
  </sheetViews>
  <sheetFormatPr defaultColWidth="9" defaultRowHeight="13.5" outlineLevelCol="4"/>
  <cols>
    <col min="1" max="1" width="36" style="3" customWidth="1"/>
    <col min="2" max="5" width="19.625" style="3" customWidth="1"/>
    <col min="6" max="16384" width="9" style="3"/>
  </cols>
  <sheetData>
    <row r="1" ht="22" customHeight="1" spans="1:1">
      <c r="A1" s="3" t="s">
        <v>179</v>
      </c>
    </row>
    <row r="2" s="1" customFormat="1" ht="31" customHeight="1" spans="1:5">
      <c r="A2" s="4" t="s">
        <v>180</v>
      </c>
      <c r="B2" s="4"/>
      <c r="C2" s="4"/>
      <c r="D2" s="4"/>
      <c r="E2" s="4"/>
    </row>
    <row r="3" ht="17.1" customHeight="1" spans="1:5">
      <c r="A3" s="5"/>
      <c r="B3" s="6"/>
      <c r="C3" s="6"/>
      <c r="D3" s="6"/>
      <c r="E3" s="7" t="s">
        <v>10</v>
      </c>
    </row>
    <row r="4" s="122" customFormat="1" ht="24" customHeight="1" spans="1:5">
      <c r="A4" s="8" t="s">
        <v>11</v>
      </c>
      <c r="B4" s="127" t="s">
        <v>12</v>
      </c>
      <c r="C4" s="127" t="s">
        <v>13</v>
      </c>
      <c r="D4" s="80" t="s">
        <v>14</v>
      </c>
      <c r="E4" s="80"/>
    </row>
    <row r="5" s="122" customFormat="1" ht="24" customHeight="1" spans="1:5">
      <c r="A5" s="11"/>
      <c r="B5" s="129"/>
      <c r="C5" s="129"/>
      <c r="D5" s="130" t="s">
        <v>15</v>
      </c>
      <c r="E5" s="130" t="s">
        <v>16</v>
      </c>
    </row>
    <row r="6" s="2" customFormat="1" ht="24" customHeight="1" spans="1:5">
      <c r="A6" s="12" t="s">
        <v>181</v>
      </c>
      <c r="B6" s="13">
        <f>SUM(B7:B13)</f>
        <v>608780</v>
      </c>
      <c r="C6" s="13">
        <f>SUM(C7:C13)</f>
        <v>574439</v>
      </c>
      <c r="D6" s="13">
        <f t="shared" ref="D6:D13" si="0">C6-B6</f>
        <v>-34341</v>
      </c>
      <c r="E6" s="14">
        <f t="shared" ref="E6:E13" si="1">IF(B6=0,,ROUND(D6/B6*100,1))</f>
        <v>-5.6</v>
      </c>
    </row>
    <row r="7" s="24" customFormat="1" ht="24" customHeight="1" spans="1:5">
      <c r="A7" s="132" t="s">
        <v>182</v>
      </c>
      <c r="B7" s="22"/>
      <c r="C7" s="22"/>
      <c r="D7" s="22">
        <f t="shared" si="0"/>
        <v>0</v>
      </c>
      <c r="E7" s="23">
        <f t="shared" si="1"/>
        <v>0</v>
      </c>
    </row>
    <row r="8" s="24" customFormat="1" ht="24" customHeight="1" spans="1:5">
      <c r="A8" s="132" t="s">
        <v>183</v>
      </c>
      <c r="B8" s="22">
        <v>9779</v>
      </c>
      <c r="C8" s="22">
        <v>11075</v>
      </c>
      <c r="D8" s="22">
        <f t="shared" si="0"/>
        <v>1296</v>
      </c>
      <c r="E8" s="23">
        <f t="shared" si="1"/>
        <v>13.3</v>
      </c>
    </row>
    <row r="9" s="24" customFormat="1" ht="24" customHeight="1" spans="1:5">
      <c r="A9" s="134" t="s">
        <v>184</v>
      </c>
      <c r="B9" s="22">
        <v>188211</v>
      </c>
      <c r="C9" s="22">
        <v>207982</v>
      </c>
      <c r="D9" s="22">
        <f t="shared" si="0"/>
        <v>19771</v>
      </c>
      <c r="E9" s="23">
        <f t="shared" si="1"/>
        <v>10.5</v>
      </c>
    </row>
    <row r="10" s="24" customFormat="1" ht="24" customHeight="1" spans="1:5">
      <c r="A10" s="132" t="s">
        <v>185</v>
      </c>
      <c r="B10" s="22">
        <v>292474</v>
      </c>
      <c r="C10" s="22">
        <v>283335</v>
      </c>
      <c r="D10" s="22">
        <f t="shared" si="0"/>
        <v>-9139</v>
      </c>
      <c r="E10" s="23">
        <f t="shared" si="1"/>
        <v>-3.1</v>
      </c>
    </row>
    <row r="11" s="24" customFormat="1" ht="24" customHeight="1" spans="1:5">
      <c r="A11" s="132" t="s">
        <v>186</v>
      </c>
      <c r="B11" s="22">
        <v>77868</v>
      </c>
      <c r="C11" s="22">
        <v>72047</v>
      </c>
      <c r="D11" s="22">
        <f t="shared" si="0"/>
        <v>-5821</v>
      </c>
      <c r="E11" s="23">
        <f t="shared" si="1"/>
        <v>-7.5</v>
      </c>
    </row>
    <row r="12" s="24" customFormat="1" ht="24" customHeight="1" spans="1:5">
      <c r="A12" s="132" t="s">
        <v>187</v>
      </c>
      <c r="B12" s="22">
        <v>40448</v>
      </c>
      <c r="C12" s="22"/>
      <c r="D12" s="22">
        <f t="shared" si="0"/>
        <v>-40448</v>
      </c>
      <c r="E12" s="23">
        <f t="shared" si="1"/>
        <v>-100</v>
      </c>
    </row>
    <row r="13" s="24" customFormat="1"/>
    <row r="14" s="24" customFormat="1"/>
    <row r="15" s="24" customFormat="1"/>
    <row r="16" s="24" customFormat="1"/>
    <row r="17" s="24" customFormat="1"/>
    <row r="18" s="24" customFormat="1"/>
    <row r="19" s="24" customFormat="1"/>
  </sheetData>
  <mergeCells count="5">
    <mergeCell ref="A2:E2"/>
    <mergeCell ref="D4:E4"/>
    <mergeCell ref="A4:A5"/>
    <mergeCell ref="B4:B5"/>
    <mergeCell ref="C4:C5"/>
  </mergeCells>
  <printOptions horizontalCentered="1"/>
  <pageMargins left="0.707638888888889" right="0.707638888888889" top="0.590277777777778" bottom="0.747916666666667" header="0.313888888888889" footer="0.313888888888889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70C0"/>
  </sheetPr>
  <dimension ref="A1:E14"/>
  <sheetViews>
    <sheetView showZeros="0" view="pageBreakPreview" zoomScaleNormal="70" workbookViewId="0">
      <selection activeCell="E6" sqref="E6"/>
    </sheetView>
  </sheetViews>
  <sheetFormatPr defaultColWidth="9" defaultRowHeight="13.5" outlineLevelCol="4"/>
  <cols>
    <col min="1" max="1" width="42" style="3" customWidth="1"/>
    <col min="2" max="3" width="18.375" style="3" customWidth="1"/>
    <col min="4" max="5" width="19.875" style="3" customWidth="1"/>
    <col min="6" max="16384" width="9" style="3"/>
  </cols>
  <sheetData>
    <row r="1" ht="22" customHeight="1" spans="1:1">
      <c r="A1" s="3" t="s">
        <v>188</v>
      </c>
    </row>
    <row r="2" s="1" customFormat="1" ht="31" customHeight="1" spans="1:5">
      <c r="A2" s="4" t="s">
        <v>189</v>
      </c>
      <c r="B2" s="4"/>
      <c r="C2" s="4"/>
      <c r="D2" s="4"/>
      <c r="E2" s="4"/>
    </row>
    <row r="3" ht="18.95" customHeight="1" spans="1:5">
      <c r="A3" s="5"/>
      <c r="B3" s="5"/>
      <c r="C3" s="5"/>
      <c r="D3" s="5"/>
      <c r="E3" s="7" t="s">
        <v>10</v>
      </c>
    </row>
    <row r="4" s="122" customFormat="1" ht="24" customHeight="1" spans="1:5">
      <c r="A4" s="8" t="s">
        <v>11</v>
      </c>
      <c r="B4" s="127" t="s">
        <v>12</v>
      </c>
      <c r="C4" s="127" t="s">
        <v>13</v>
      </c>
      <c r="D4" s="80" t="s">
        <v>14</v>
      </c>
      <c r="E4" s="80"/>
    </row>
    <row r="5" s="122" customFormat="1" ht="24" customHeight="1" spans="1:5">
      <c r="A5" s="11"/>
      <c r="B5" s="129"/>
      <c r="C5" s="129"/>
      <c r="D5" s="130" t="s">
        <v>15</v>
      </c>
      <c r="E5" s="130" t="s">
        <v>16</v>
      </c>
    </row>
    <row r="6" s="2" customFormat="1" ht="24" customHeight="1" spans="1:5">
      <c r="A6" s="12" t="s">
        <v>172</v>
      </c>
      <c r="B6" s="13">
        <f>B7+B8+B9+B10+B11+B12</f>
        <v>414456</v>
      </c>
      <c r="C6" s="13">
        <f>C7+C8+C9+C10+C11+C12</f>
        <v>412352</v>
      </c>
      <c r="D6" s="13">
        <f>D7+D8+D9+D10+D11+D12</f>
        <v>-2104</v>
      </c>
      <c r="E6" s="14">
        <f t="shared" ref="E6:E13" si="0">IF(B6=0,,ROUND(D6/B6*100,1))</f>
        <v>-0.5</v>
      </c>
    </row>
    <row r="7" s="24" customFormat="1" ht="24" customHeight="1" spans="1:5">
      <c r="A7" s="133" t="s">
        <v>173</v>
      </c>
      <c r="B7" s="22"/>
      <c r="C7" s="22"/>
      <c r="D7" s="22">
        <f t="shared" ref="D7:D13" si="1">C7-B7</f>
        <v>0</v>
      </c>
      <c r="E7" s="23">
        <f t="shared" si="0"/>
        <v>0</v>
      </c>
    </row>
    <row r="8" s="24" customFormat="1" ht="24" customHeight="1" spans="1:5">
      <c r="A8" s="133" t="s">
        <v>174</v>
      </c>
      <c r="B8" s="22"/>
      <c r="C8" s="22"/>
      <c r="D8" s="22">
        <f t="shared" si="1"/>
        <v>0</v>
      </c>
      <c r="E8" s="23">
        <f t="shared" si="0"/>
        <v>0</v>
      </c>
    </row>
    <row r="9" s="24" customFormat="1" ht="24" customHeight="1" spans="1:5">
      <c r="A9" s="132" t="s">
        <v>175</v>
      </c>
      <c r="B9" s="22">
        <v>46528</v>
      </c>
      <c r="C9" s="22">
        <v>53208</v>
      </c>
      <c r="D9" s="22">
        <f t="shared" si="1"/>
        <v>6680</v>
      </c>
      <c r="E9" s="23">
        <f t="shared" si="0"/>
        <v>14.4</v>
      </c>
    </row>
    <row r="10" s="24" customFormat="1" ht="24" customHeight="1" spans="1:5">
      <c r="A10" s="133" t="s">
        <v>176</v>
      </c>
      <c r="B10" s="22">
        <v>279581</v>
      </c>
      <c r="C10" s="22">
        <v>287085</v>
      </c>
      <c r="D10" s="22">
        <f t="shared" si="1"/>
        <v>7504</v>
      </c>
      <c r="E10" s="23">
        <f t="shared" si="0"/>
        <v>2.7</v>
      </c>
    </row>
    <row r="11" s="24" customFormat="1" ht="24" customHeight="1" spans="1:5">
      <c r="A11" s="133" t="s">
        <v>177</v>
      </c>
      <c r="B11" s="22">
        <v>73663</v>
      </c>
      <c r="C11" s="22">
        <v>72059</v>
      </c>
      <c r="D11" s="22">
        <f t="shared" si="1"/>
        <v>-1604</v>
      </c>
      <c r="E11" s="23">
        <f t="shared" si="0"/>
        <v>-2.2</v>
      </c>
    </row>
    <row r="12" s="24" customFormat="1" ht="24" customHeight="1" spans="1:5">
      <c r="A12" s="133" t="s">
        <v>178</v>
      </c>
      <c r="B12" s="22">
        <v>14684</v>
      </c>
      <c r="C12" s="22"/>
      <c r="D12" s="22">
        <f t="shared" si="1"/>
        <v>-14684</v>
      </c>
      <c r="E12" s="23">
        <f t="shared" si="0"/>
        <v>-100</v>
      </c>
    </row>
    <row r="13" ht="24" customHeight="1"/>
    <row r="14" ht="24" customHeight="1"/>
  </sheetData>
  <mergeCells count="5">
    <mergeCell ref="A2:E2"/>
    <mergeCell ref="D4:E4"/>
    <mergeCell ref="A4:A5"/>
    <mergeCell ref="B4:B5"/>
    <mergeCell ref="C4:C5"/>
  </mergeCells>
  <printOptions horizontalCentered="1"/>
  <pageMargins left="0.707638888888889" right="0.707638888888889" top="0.590277777777778" bottom="0.747916666666667" header="0.313888888888889" footer="0.313888888888889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70C0"/>
  </sheetPr>
  <dimension ref="A1:E24"/>
  <sheetViews>
    <sheetView showZeros="0" view="pageBreakPreview" zoomScaleNormal="70" workbookViewId="0">
      <selection activeCell="D6" sqref="D6:E6"/>
    </sheetView>
  </sheetViews>
  <sheetFormatPr defaultColWidth="9" defaultRowHeight="13.5" outlineLevelCol="4"/>
  <cols>
    <col min="1" max="1" width="37.75" style="3" customWidth="1"/>
    <col min="2" max="5" width="20.625" style="3" customWidth="1"/>
    <col min="6" max="16384" width="9" style="3"/>
  </cols>
  <sheetData>
    <row r="1" ht="22" customHeight="1" spans="1:1">
      <c r="A1" s="3" t="s">
        <v>190</v>
      </c>
    </row>
    <row r="2" s="1" customFormat="1" ht="31" customHeight="1" spans="1:5">
      <c r="A2" s="123" t="s">
        <v>191</v>
      </c>
      <c r="B2" s="123"/>
      <c r="C2" s="123"/>
      <c r="D2" s="123"/>
      <c r="E2" s="123"/>
    </row>
    <row r="3" ht="21" customHeight="1" spans="1:5">
      <c r="A3" s="90"/>
      <c r="B3" s="124"/>
      <c r="C3" s="124"/>
      <c r="D3" s="124"/>
      <c r="E3" s="125" t="s">
        <v>10</v>
      </c>
    </row>
    <row r="4" s="122" customFormat="1" ht="24" customHeight="1" spans="1:5">
      <c r="A4" s="126" t="s">
        <v>11</v>
      </c>
      <c r="B4" s="127" t="s">
        <v>12</v>
      </c>
      <c r="C4" s="127" t="s">
        <v>13</v>
      </c>
      <c r="D4" s="80" t="s">
        <v>14</v>
      </c>
      <c r="E4" s="80"/>
    </row>
    <row r="5" s="122" customFormat="1" ht="24" customHeight="1" spans="1:5">
      <c r="A5" s="128"/>
      <c r="B5" s="129"/>
      <c r="C5" s="129"/>
      <c r="D5" s="130" t="s">
        <v>15</v>
      </c>
      <c r="E5" s="130" t="s">
        <v>16</v>
      </c>
    </row>
    <row r="6" s="2" customFormat="1" ht="24" customHeight="1" spans="1:5">
      <c r="A6" s="131" t="s">
        <v>181</v>
      </c>
      <c r="B6" s="13">
        <f>SUM(B7:B13)</f>
        <v>459829</v>
      </c>
      <c r="C6" s="13">
        <f>SUM(C7:C13)</f>
        <v>408590</v>
      </c>
      <c r="D6" s="13">
        <f t="shared" ref="D6:D13" si="0">C6-B6</f>
        <v>-51239</v>
      </c>
      <c r="E6" s="14">
        <f t="shared" ref="E6:E13" si="1">IF(B6=0,,ROUND(D6/B6*100,1))</f>
        <v>-11.1</v>
      </c>
    </row>
    <row r="7" s="24" customFormat="1" ht="24" customHeight="1" spans="1:5">
      <c r="A7" s="132" t="s">
        <v>182</v>
      </c>
      <c r="B7" s="22"/>
      <c r="C7" s="22"/>
      <c r="D7" s="22">
        <f t="shared" si="0"/>
        <v>0</v>
      </c>
      <c r="E7" s="23">
        <f t="shared" si="1"/>
        <v>0</v>
      </c>
    </row>
    <row r="8" s="24" customFormat="1" ht="24" customHeight="1" spans="1:5">
      <c r="A8" s="132" t="s">
        <v>183</v>
      </c>
      <c r="B8" s="22">
        <v>27</v>
      </c>
      <c r="C8" s="22"/>
      <c r="D8" s="22">
        <f t="shared" si="0"/>
        <v>-27</v>
      </c>
      <c r="E8" s="23">
        <f t="shared" si="1"/>
        <v>-100</v>
      </c>
    </row>
    <row r="9" s="24" customFormat="1" ht="24" customHeight="1" spans="1:5">
      <c r="A9" s="132" t="s">
        <v>184</v>
      </c>
      <c r="B9" s="22">
        <v>49012</v>
      </c>
      <c r="C9" s="22">
        <v>53208</v>
      </c>
      <c r="D9" s="22">
        <f t="shared" si="0"/>
        <v>4196</v>
      </c>
      <c r="E9" s="23">
        <f t="shared" si="1"/>
        <v>8.6</v>
      </c>
    </row>
    <row r="10" s="24" customFormat="1" ht="24" customHeight="1" spans="1:5">
      <c r="A10" s="132" t="s">
        <v>185</v>
      </c>
      <c r="B10" s="22">
        <v>292474</v>
      </c>
      <c r="C10" s="22">
        <v>283335</v>
      </c>
      <c r="D10" s="22">
        <f t="shared" si="0"/>
        <v>-9139</v>
      </c>
      <c r="E10" s="23">
        <f t="shared" si="1"/>
        <v>-3.1</v>
      </c>
    </row>
    <row r="11" s="24" customFormat="1" ht="24" customHeight="1" spans="1:5">
      <c r="A11" s="132" t="s">
        <v>186</v>
      </c>
      <c r="B11" s="22">
        <v>77868</v>
      </c>
      <c r="C11" s="22">
        <v>72047</v>
      </c>
      <c r="D11" s="22">
        <f t="shared" si="0"/>
        <v>-5821</v>
      </c>
      <c r="E11" s="23">
        <f t="shared" si="1"/>
        <v>-7.5</v>
      </c>
    </row>
    <row r="12" s="24" customFormat="1" ht="24" customHeight="1" spans="1:5">
      <c r="A12" s="132" t="s">
        <v>187</v>
      </c>
      <c r="B12" s="22">
        <v>40448</v>
      </c>
      <c r="C12" s="22"/>
      <c r="D12" s="22">
        <f t="shared" si="0"/>
        <v>-40448</v>
      </c>
      <c r="E12" s="23">
        <f t="shared" si="1"/>
        <v>-100</v>
      </c>
    </row>
    <row r="13" s="24" customFormat="1" ht="24" customHeight="1"/>
    <row r="14" s="24" customFormat="1" ht="24" customHeight="1"/>
    <row r="15" s="24" customFormat="1" ht="24" customHeight="1"/>
    <row r="16" ht="24" customHeight="1"/>
    <row r="17" ht="24" customHeight="1"/>
    <row r="18" ht="24" customHeight="1"/>
    <row r="19" ht="24" customHeight="1"/>
    <row r="20" ht="24" customHeight="1"/>
    <row r="21" ht="24" customHeight="1"/>
    <row r="22" ht="24" customHeight="1"/>
    <row r="23" ht="24" customHeight="1"/>
    <row r="24" ht="24" customHeight="1"/>
  </sheetData>
  <mergeCells count="5">
    <mergeCell ref="A2:E2"/>
    <mergeCell ref="D4:E4"/>
    <mergeCell ref="A4:A5"/>
    <mergeCell ref="B4:B5"/>
    <mergeCell ref="C4:C5"/>
  </mergeCells>
  <printOptions horizontalCentered="1"/>
  <pageMargins left="0.707638888888889" right="0.707638888888889" top="0.590277777777778" bottom="0.747916666666667" header="0.313888888888889" footer="0.313888888888889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  <pageSetUpPr fitToPage="1"/>
  </sheetPr>
  <dimension ref="A1:E38"/>
  <sheetViews>
    <sheetView topLeftCell="A32" workbookViewId="0">
      <selection activeCell="A2" sqref="A2:E37"/>
    </sheetView>
  </sheetViews>
  <sheetFormatPr defaultColWidth="9" defaultRowHeight="13.5" outlineLevelCol="4"/>
  <cols>
    <col min="1" max="1" width="42.125" style="27" customWidth="1"/>
    <col min="2" max="5" width="20.625" style="27" customWidth="1"/>
    <col min="6" max="6" width="11.5" style="27"/>
    <col min="7" max="16384" width="9" style="27"/>
  </cols>
  <sheetData>
    <row r="1" ht="22" customHeight="1" spans="1:1">
      <c r="A1" s="27" t="s">
        <v>192</v>
      </c>
    </row>
    <row r="2" s="25" customFormat="1" ht="31" customHeight="1" spans="1:5">
      <c r="A2" s="104" t="s">
        <v>193</v>
      </c>
      <c r="B2" s="104"/>
      <c r="C2" s="104"/>
      <c r="D2" s="104"/>
      <c r="E2" s="104"/>
    </row>
    <row r="3" spans="1:5">
      <c r="A3" s="105"/>
      <c r="B3" s="105"/>
      <c r="C3" s="106"/>
      <c r="D3" s="106"/>
      <c r="E3" s="107" t="s">
        <v>10</v>
      </c>
    </row>
    <row r="4" ht="15" customHeight="1" spans="1:5">
      <c r="A4" s="19" t="s">
        <v>194</v>
      </c>
      <c r="B4" s="19" t="s">
        <v>13</v>
      </c>
      <c r="C4" s="19" t="s">
        <v>195</v>
      </c>
      <c r="D4" s="20" t="s">
        <v>196</v>
      </c>
      <c r="E4" s="20"/>
    </row>
    <row r="5" ht="15" customHeight="1" spans="1:5">
      <c r="A5" s="21"/>
      <c r="B5" s="21"/>
      <c r="C5" s="21"/>
      <c r="D5" s="20" t="s">
        <v>15</v>
      </c>
      <c r="E5" s="20" t="s">
        <v>16</v>
      </c>
    </row>
    <row r="6" s="26" customFormat="1" ht="15" customHeight="1" spans="1:5">
      <c r="A6" s="57" t="s">
        <v>17</v>
      </c>
      <c r="B6" s="109">
        <f>'1'!C6</f>
        <v>1404501</v>
      </c>
      <c r="C6" s="109">
        <f>SUM(C7,C22)</f>
        <v>1488300</v>
      </c>
      <c r="D6" s="13">
        <f t="shared" ref="D6:D26" si="0">C6-B6</f>
        <v>83799</v>
      </c>
      <c r="E6" s="14">
        <f t="shared" ref="E6:E26" si="1">IF(B6=0,,ROUND(D6/B6*100,1))</f>
        <v>6</v>
      </c>
    </row>
    <row r="7" s="103" customFormat="1" ht="15" customHeight="1" spans="1:5">
      <c r="A7" s="120" t="s">
        <v>18</v>
      </c>
      <c r="B7" s="111">
        <f>'1'!C7</f>
        <v>1024139</v>
      </c>
      <c r="C7" s="111">
        <f>SUM(C8:C21)</f>
        <v>1093100</v>
      </c>
      <c r="D7" s="22">
        <f t="shared" si="0"/>
        <v>68961</v>
      </c>
      <c r="E7" s="23">
        <f t="shared" si="1"/>
        <v>6.7</v>
      </c>
    </row>
    <row r="8" s="103" customFormat="1" ht="15" customHeight="1" spans="1:5">
      <c r="A8" s="81" t="s">
        <v>19</v>
      </c>
      <c r="B8" s="111">
        <f>'1'!C8</f>
        <v>451082</v>
      </c>
      <c r="C8" s="111">
        <v>484100</v>
      </c>
      <c r="D8" s="22">
        <f t="shared" si="0"/>
        <v>33018</v>
      </c>
      <c r="E8" s="23">
        <f t="shared" si="1"/>
        <v>7.3</v>
      </c>
    </row>
    <row r="9" s="103" customFormat="1" ht="15" customHeight="1" spans="1:5">
      <c r="A9" s="81" t="s">
        <v>83</v>
      </c>
      <c r="B9" s="111">
        <f>'1'!C9</f>
        <v>61288</v>
      </c>
      <c r="C9" s="111">
        <v>64400</v>
      </c>
      <c r="D9" s="22">
        <f t="shared" si="0"/>
        <v>3112</v>
      </c>
      <c r="E9" s="23">
        <f t="shared" si="1"/>
        <v>5.1</v>
      </c>
    </row>
    <row r="10" s="103" customFormat="1" ht="15" customHeight="1" spans="1:5">
      <c r="A10" s="81" t="s">
        <v>84</v>
      </c>
      <c r="B10" s="111">
        <f>'1'!C10</f>
        <v>23222</v>
      </c>
      <c r="C10" s="111">
        <v>25200</v>
      </c>
      <c r="D10" s="22">
        <f t="shared" si="0"/>
        <v>1978</v>
      </c>
      <c r="E10" s="23">
        <f t="shared" si="1"/>
        <v>8.5</v>
      </c>
    </row>
    <row r="11" s="103" customFormat="1" ht="15" customHeight="1" spans="1:5">
      <c r="A11" s="81" t="s">
        <v>22</v>
      </c>
      <c r="B11" s="111">
        <f>'1'!C11</f>
        <v>80045</v>
      </c>
      <c r="C11" s="111">
        <v>87000</v>
      </c>
      <c r="D11" s="22">
        <f t="shared" si="0"/>
        <v>6955</v>
      </c>
      <c r="E11" s="23">
        <f t="shared" si="1"/>
        <v>8.7</v>
      </c>
    </row>
    <row r="12" s="103" customFormat="1" ht="15" customHeight="1" spans="1:5">
      <c r="A12" s="81" t="s">
        <v>23</v>
      </c>
      <c r="B12" s="111">
        <f>'1'!C12</f>
        <v>79284</v>
      </c>
      <c r="C12" s="111">
        <v>89000</v>
      </c>
      <c r="D12" s="22">
        <f t="shared" si="0"/>
        <v>9716</v>
      </c>
      <c r="E12" s="23">
        <f t="shared" si="1"/>
        <v>12.3</v>
      </c>
    </row>
    <row r="13" s="103" customFormat="1" ht="15" customHeight="1" spans="1:5">
      <c r="A13" s="81" t="s">
        <v>24</v>
      </c>
      <c r="B13" s="111">
        <f>'1'!C13</f>
        <v>42331</v>
      </c>
      <c r="C13" s="111">
        <v>46600</v>
      </c>
      <c r="D13" s="22">
        <f t="shared" si="0"/>
        <v>4269</v>
      </c>
      <c r="E13" s="23">
        <f t="shared" si="1"/>
        <v>10.1</v>
      </c>
    </row>
    <row r="14" s="103" customFormat="1" ht="15" customHeight="1" spans="1:5">
      <c r="A14" s="81" t="s">
        <v>25</v>
      </c>
      <c r="B14" s="111">
        <f>'1'!C14</f>
        <v>41119</v>
      </c>
      <c r="C14" s="111">
        <v>32800</v>
      </c>
      <c r="D14" s="22">
        <f t="shared" si="0"/>
        <v>-8319</v>
      </c>
      <c r="E14" s="23">
        <f t="shared" si="1"/>
        <v>-20.2</v>
      </c>
    </row>
    <row r="15" s="103" customFormat="1" ht="15" customHeight="1" spans="1:5">
      <c r="A15" s="81" t="s">
        <v>26</v>
      </c>
      <c r="B15" s="111">
        <f>'1'!C15</f>
        <v>172713</v>
      </c>
      <c r="C15" s="111">
        <v>180100</v>
      </c>
      <c r="D15" s="22">
        <f t="shared" si="0"/>
        <v>7387</v>
      </c>
      <c r="E15" s="23">
        <f t="shared" si="1"/>
        <v>4.3</v>
      </c>
    </row>
    <row r="16" s="103" customFormat="1" ht="15" customHeight="1" spans="1:5">
      <c r="A16" s="81" t="s">
        <v>27</v>
      </c>
      <c r="B16" s="111">
        <f>'1'!C16</f>
        <v>13600</v>
      </c>
      <c r="C16" s="111">
        <v>23800</v>
      </c>
      <c r="D16" s="22">
        <f t="shared" si="0"/>
        <v>10200</v>
      </c>
      <c r="E16" s="23">
        <f t="shared" si="1"/>
        <v>75</v>
      </c>
    </row>
    <row r="17" s="103" customFormat="1" ht="15" customHeight="1" spans="1:5">
      <c r="A17" s="81" t="s">
        <v>28</v>
      </c>
      <c r="B17" s="111">
        <f>'1'!C17</f>
        <v>10244</v>
      </c>
      <c r="C17" s="111">
        <v>12700</v>
      </c>
      <c r="D17" s="22">
        <f t="shared" si="0"/>
        <v>2456</v>
      </c>
      <c r="E17" s="23">
        <f t="shared" si="1"/>
        <v>24</v>
      </c>
    </row>
    <row r="18" s="103" customFormat="1" ht="15" customHeight="1" spans="1:5">
      <c r="A18" s="81" t="s">
        <v>29</v>
      </c>
      <c r="B18" s="111">
        <f>'1'!C18</f>
        <v>16748</v>
      </c>
      <c r="C18" s="111">
        <v>13100</v>
      </c>
      <c r="D18" s="22">
        <f t="shared" si="0"/>
        <v>-3648</v>
      </c>
      <c r="E18" s="23">
        <f t="shared" si="1"/>
        <v>-21.8</v>
      </c>
    </row>
    <row r="19" s="103" customFormat="1" ht="15" customHeight="1" spans="1:5">
      <c r="A19" s="120" t="s">
        <v>30</v>
      </c>
      <c r="B19" s="111">
        <f>'1'!C19</f>
        <v>28964</v>
      </c>
      <c r="C19" s="111">
        <v>31700</v>
      </c>
      <c r="D19" s="22">
        <f t="shared" si="0"/>
        <v>2736</v>
      </c>
      <c r="E19" s="23">
        <f t="shared" si="1"/>
        <v>9.4</v>
      </c>
    </row>
    <row r="20" s="103" customFormat="1" ht="15" customHeight="1" spans="1:5">
      <c r="A20" s="120" t="s">
        <v>31</v>
      </c>
      <c r="B20" s="111">
        <f>'1'!C20</f>
        <v>2055</v>
      </c>
      <c r="C20" s="111">
        <v>2600</v>
      </c>
      <c r="D20" s="22">
        <f t="shared" si="0"/>
        <v>545</v>
      </c>
      <c r="E20" s="23">
        <f t="shared" si="1"/>
        <v>26.5</v>
      </c>
    </row>
    <row r="21" s="103" customFormat="1" ht="15" customHeight="1" spans="1:5">
      <c r="A21" s="120" t="s">
        <v>32</v>
      </c>
      <c r="B21" s="111">
        <f>'1'!C21</f>
        <v>1444</v>
      </c>
      <c r="C21" s="111"/>
      <c r="D21" s="22">
        <f t="shared" si="0"/>
        <v>-1444</v>
      </c>
      <c r="E21" s="23">
        <f t="shared" si="1"/>
        <v>-100</v>
      </c>
    </row>
    <row r="22" s="103" customFormat="1" ht="15" customHeight="1" spans="1:5">
      <c r="A22" s="81" t="s">
        <v>33</v>
      </c>
      <c r="B22" s="111">
        <f>'1'!C22</f>
        <v>380362</v>
      </c>
      <c r="C22" s="111">
        <f>SUM(C23:C29)</f>
        <v>395200</v>
      </c>
      <c r="D22" s="22">
        <f t="shared" si="0"/>
        <v>14838</v>
      </c>
      <c r="E22" s="23">
        <f t="shared" si="1"/>
        <v>3.9</v>
      </c>
    </row>
    <row r="23" s="103" customFormat="1" ht="15" customHeight="1" spans="1:5">
      <c r="A23" s="120" t="s">
        <v>34</v>
      </c>
      <c r="B23" s="111">
        <f>'1'!C23</f>
        <v>83647</v>
      </c>
      <c r="C23" s="111">
        <v>132000</v>
      </c>
      <c r="D23" s="22">
        <f t="shared" si="0"/>
        <v>48353</v>
      </c>
      <c r="E23" s="23">
        <f t="shared" si="1"/>
        <v>57.8</v>
      </c>
    </row>
    <row r="24" s="103" customFormat="1" ht="15" customHeight="1" spans="1:5">
      <c r="A24" s="81" t="s">
        <v>35</v>
      </c>
      <c r="B24" s="111">
        <f>'1'!C24</f>
        <v>19710</v>
      </c>
      <c r="C24" s="111">
        <v>21400</v>
      </c>
      <c r="D24" s="22">
        <f t="shared" si="0"/>
        <v>1690</v>
      </c>
      <c r="E24" s="23">
        <f t="shared" si="1"/>
        <v>8.6</v>
      </c>
    </row>
    <row r="25" s="103" customFormat="1" ht="15" customHeight="1" spans="1:5">
      <c r="A25" s="81" t="s">
        <v>36</v>
      </c>
      <c r="B25" s="111">
        <f>'1'!C25</f>
        <v>130300</v>
      </c>
      <c r="C25" s="111">
        <v>176100</v>
      </c>
      <c r="D25" s="22">
        <f t="shared" si="0"/>
        <v>45800</v>
      </c>
      <c r="E25" s="23">
        <f t="shared" si="1"/>
        <v>35.1</v>
      </c>
    </row>
    <row r="26" s="103" customFormat="1" ht="15" customHeight="1" spans="1:5">
      <c r="A26" s="81" t="s">
        <v>37</v>
      </c>
      <c r="B26" s="111">
        <f>'1'!C26</f>
        <v>103568</v>
      </c>
      <c r="C26" s="111">
        <v>53500</v>
      </c>
      <c r="D26" s="22">
        <f t="shared" si="0"/>
        <v>-50068</v>
      </c>
      <c r="E26" s="23">
        <f t="shared" si="1"/>
        <v>-48.3</v>
      </c>
    </row>
    <row r="27" s="103" customFormat="1" ht="15" customHeight="1" spans="1:5">
      <c r="A27" s="81" t="s">
        <v>38</v>
      </c>
      <c r="B27" s="111"/>
      <c r="C27" s="111"/>
      <c r="D27" s="22"/>
      <c r="E27" s="23"/>
    </row>
    <row r="28" s="103" customFormat="1" ht="15" customHeight="1" spans="1:5">
      <c r="A28" s="81" t="s">
        <v>39</v>
      </c>
      <c r="B28" s="111">
        <f>'1'!C28</f>
        <v>40490</v>
      </c>
      <c r="C28" s="111">
        <v>12200</v>
      </c>
      <c r="D28" s="22">
        <f>C28-B28</f>
        <v>-28290</v>
      </c>
      <c r="E28" s="23">
        <f>IF(B28=0,,ROUND(D28/B28*100,1))</f>
        <v>-69.9</v>
      </c>
    </row>
    <row r="29" s="103" customFormat="1" ht="15" customHeight="1" spans="1:5">
      <c r="A29" s="81" t="s">
        <v>40</v>
      </c>
      <c r="B29" s="111">
        <f>'1'!C29</f>
        <v>2647</v>
      </c>
      <c r="C29" s="111"/>
      <c r="D29" s="22">
        <f>C29-B29</f>
        <v>-2647</v>
      </c>
      <c r="E29" s="23">
        <f>IF(B29=0,,ROUND(D29/B29*100,1))</f>
        <v>-100</v>
      </c>
    </row>
    <row r="30" s="103" customFormat="1" ht="15" customHeight="1" spans="1:5">
      <c r="A30" s="81"/>
      <c r="B30" s="111"/>
      <c r="C30" s="111"/>
      <c r="D30" s="22"/>
      <c r="E30" s="23"/>
    </row>
    <row r="31" s="103" customFormat="1" ht="15" customHeight="1" spans="1:5">
      <c r="A31" s="81" t="s">
        <v>41</v>
      </c>
      <c r="B31" s="112"/>
      <c r="C31" s="111">
        <v>515110</v>
      </c>
      <c r="D31" s="22"/>
      <c r="E31" s="23"/>
    </row>
    <row r="32" s="103" customFormat="1" ht="15" customHeight="1" spans="1:5">
      <c r="A32" s="81" t="s">
        <v>42</v>
      </c>
      <c r="B32" s="112"/>
      <c r="C32" s="111">
        <v>341281</v>
      </c>
      <c r="D32" s="22"/>
      <c r="E32" s="23"/>
    </row>
    <row r="33" s="103" customFormat="1" ht="15" customHeight="1" spans="1:5">
      <c r="A33" s="81" t="s">
        <v>44</v>
      </c>
      <c r="B33" s="112"/>
      <c r="C33" s="111">
        <v>357654</v>
      </c>
      <c r="D33" s="22"/>
      <c r="E33" s="23"/>
    </row>
    <row r="34" s="103" customFormat="1" ht="15" customHeight="1" spans="1:5">
      <c r="A34" s="81" t="s">
        <v>45</v>
      </c>
      <c r="B34" s="112"/>
      <c r="C34" s="111">
        <v>106547</v>
      </c>
      <c r="D34" s="22"/>
      <c r="E34" s="23"/>
    </row>
    <row r="35" s="103" customFormat="1" ht="15" customHeight="1" spans="1:5">
      <c r="A35" s="81" t="s">
        <v>43</v>
      </c>
      <c r="B35" s="112"/>
      <c r="C35" s="111">
        <v>46472</v>
      </c>
      <c r="D35" s="22"/>
      <c r="E35" s="23"/>
    </row>
    <row r="36" s="103" customFormat="1" ht="15" customHeight="1" spans="1:5">
      <c r="A36" s="81" t="s">
        <v>47</v>
      </c>
      <c r="B36" s="112"/>
      <c r="C36" s="111">
        <v>990371</v>
      </c>
      <c r="D36" s="22"/>
      <c r="E36" s="23"/>
    </row>
    <row r="37" s="26" customFormat="1" ht="15" customHeight="1" spans="1:5">
      <c r="A37" s="98" t="s">
        <v>48</v>
      </c>
      <c r="B37" s="99"/>
      <c r="C37" s="109">
        <f>SUM(C31:C36,C6)</f>
        <v>3845735</v>
      </c>
      <c r="D37" s="13"/>
      <c r="E37" s="14"/>
    </row>
    <row r="38" spans="3:3">
      <c r="C38" s="121"/>
    </row>
  </sheetData>
  <mergeCells count="5">
    <mergeCell ref="A2:E2"/>
    <mergeCell ref="D4:E4"/>
    <mergeCell ref="A4:A5"/>
    <mergeCell ref="B4:B5"/>
    <mergeCell ref="C4:C5"/>
  </mergeCells>
  <printOptions horizontalCentered="1" verticalCentered="1"/>
  <pageMargins left="0.708333333333333" right="0.708333333333333" top="0.393055555555556" bottom="0.393055555555556" header="0.314583333333333" footer="0.314583333333333"/>
  <pageSetup paperSize="9" scale="9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2"/>
  <sheetViews>
    <sheetView view="pageBreakPreview" zoomScaleNormal="100" workbookViewId="0">
      <selection activeCell="A1" sqref="A1:D1"/>
    </sheetView>
  </sheetViews>
  <sheetFormatPr defaultColWidth="9" defaultRowHeight="14.25"/>
  <cols>
    <col min="1" max="1" width="9" style="171"/>
    <col min="2" max="2" width="7" style="171" customWidth="1"/>
    <col min="3" max="3" width="6.75" style="171" customWidth="1"/>
    <col min="4" max="12" width="9" style="171"/>
    <col min="13" max="13" width="18" style="171" customWidth="1"/>
    <col min="14" max="16384" width="9" style="171"/>
  </cols>
  <sheetData>
    <row r="1" s="171" customFormat="1" ht="18.75" spans="1:4">
      <c r="A1" s="173" t="s">
        <v>4</v>
      </c>
      <c r="B1" s="173"/>
      <c r="C1" s="173"/>
      <c r="D1" s="173"/>
    </row>
    <row r="2" s="171" customFormat="1" ht="21" customHeight="1" spans="1:4">
      <c r="A2" s="174" t="s">
        <v>5</v>
      </c>
      <c r="B2" s="174"/>
      <c r="C2" s="174"/>
      <c r="D2" s="174"/>
    </row>
    <row r="3" s="171" customFormat="1" ht="69" customHeight="1" spans="1:4">
      <c r="A3" s="175"/>
      <c r="B3" s="175"/>
      <c r="C3" s="176"/>
      <c r="D3" s="176"/>
    </row>
    <row r="4" s="172" customFormat="1" ht="66" customHeight="1" spans="1:13">
      <c r="A4" s="177" t="s">
        <v>6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</row>
    <row r="5" s="172" customFormat="1" ht="51" customHeight="1" spans="1:13">
      <c r="A5" s="177" t="s">
        <v>7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</row>
    <row r="6" s="171" customFormat="1" ht="15" spans="1:13">
      <c r="A6" s="178"/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</row>
    <row r="7" s="171" customFormat="1" ht="15" spans="1:13">
      <c r="A7" s="178"/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</row>
    <row r="8" s="171" customFormat="1" ht="15" spans="1:13">
      <c r="A8" s="178"/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</row>
    <row r="9" s="171" customFormat="1" ht="15" spans="1:13">
      <c r="A9" s="178"/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</row>
    <row r="10" s="171" customFormat="1" ht="15" spans="1:13">
      <c r="A10" s="178"/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</row>
    <row r="11" s="171" customFormat="1" ht="84" customHeight="1"/>
    <row r="12" s="171" customFormat="1" ht="22.5" spans="1:15">
      <c r="A12" s="179">
        <v>45665</v>
      </c>
      <c r="B12" s="179"/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80"/>
      <c r="O12" s="180"/>
    </row>
  </sheetData>
  <mergeCells count="5">
    <mergeCell ref="A1:D1"/>
    <mergeCell ref="A2:D2"/>
    <mergeCell ref="A4:M4"/>
    <mergeCell ref="A5:M5"/>
    <mergeCell ref="A12:M12"/>
  </mergeCells>
  <pageMargins left="0.75" right="0.75" top="1" bottom="1" header="0.5" footer="0.5"/>
  <pageSetup paperSize="9" orientation="landscape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  <pageSetUpPr fitToPage="1"/>
  </sheetPr>
  <dimension ref="A1:E44"/>
  <sheetViews>
    <sheetView showZeros="0" topLeftCell="A20" workbookViewId="0">
      <selection activeCell="A2" sqref="A2:E34"/>
    </sheetView>
  </sheetViews>
  <sheetFormatPr defaultColWidth="9" defaultRowHeight="13.5" outlineLevelCol="4"/>
  <cols>
    <col min="1" max="1" width="31.125" style="27" customWidth="1"/>
    <col min="2" max="5" width="20.625" style="27" customWidth="1"/>
    <col min="6" max="16384" width="9" style="27"/>
  </cols>
  <sheetData>
    <row r="1" ht="22" customHeight="1" spans="1:1">
      <c r="A1" s="27" t="s">
        <v>197</v>
      </c>
    </row>
    <row r="2" s="25" customFormat="1" ht="31" customHeight="1" spans="1:5">
      <c r="A2" s="85" t="s">
        <v>198</v>
      </c>
      <c r="B2" s="85"/>
      <c r="C2" s="85"/>
      <c r="D2" s="85"/>
      <c r="E2" s="85"/>
    </row>
    <row r="3" spans="1:5">
      <c r="A3" s="87"/>
      <c r="B3" s="88"/>
      <c r="C3" s="116"/>
      <c r="D3" s="90"/>
      <c r="E3" s="91" t="s">
        <v>10</v>
      </c>
    </row>
    <row r="4" s="115" customFormat="1" ht="15" customHeight="1" spans="1:5">
      <c r="A4" s="92" t="s">
        <v>11</v>
      </c>
      <c r="B4" s="19" t="s">
        <v>199</v>
      </c>
      <c r="C4" s="19" t="s">
        <v>195</v>
      </c>
      <c r="D4" s="20" t="s">
        <v>200</v>
      </c>
      <c r="E4" s="20"/>
    </row>
    <row r="5" s="115" customFormat="1" ht="15" customHeight="1" spans="1:5">
      <c r="A5" s="92"/>
      <c r="B5" s="21"/>
      <c r="C5" s="21"/>
      <c r="D5" s="20" t="s">
        <v>15</v>
      </c>
      <c r="E5" s="20" t="s">
        <v>16</v>
      </c>
    </row>
    <row r="6" s="26" customFormat="1" ht="15" customHeight="1" spans="1:5">
      <c r="A6" s="93" t="s">
        <v>51</v>
      </c>
      <c r="B6" s="13">
        <f>SUM(B7:B29)</f>
        <v>2420355</v>
      </c>
      <c r="C6" s="13">
        <f>SUM(C7:C29)</f>
        <v>2397541</v>
      </c>
      <c r="D6" s="13">
        <f t="shared" ref="D6:D21" si="0">C6-B6</f>
        <v>-22814</v>
      </c>
      <c r="E6" s="14">
        <f t="shared" ref="E6:E21" si="1">IF(B6=0,,ROUND(D6/B6*100,1))</f>
        <v>-0.9</v>
      </c>
    </row>
    <row r="7" s="103" customFormat="1" ht="15" customHeight="1" spans="1:5">
      <c r="A7" s="110" t="s">
        <v>52</v>
      </c>
      <c r="B7" s="22">
        <v>252050</v>
      </c>
      <c r="C7" s="22">
        <v>252842</v>
      </c>
      <c r="D7" s="22">
        <f t="shared" si="0"/>
        <v>792</v>
      </c>
      <c r="E7" s="23">
        <f t="shared" si="1"/>
        <v>0.3</v>
      </c>
    </row>
    <row r="8" s="103" customFormat="1" ht="15" customHeight="1" spans="1:5">
      <c r="A8" s="110" t="s">
        <v>53</v>
      </c>
      <c r="B8" s="22">
        <v>3001</v>
      </c>
      <c r="C8" s="22">
        <v>2970</v>
      </c>
      <c r="D8" s="22">
        <f t="shared" si="0"/>
        <v>-31</v>
      </c>
      <c r="E8" s="23">
        <f t="shared" si="1"/>
        <v>-1</v>
      </c>
    </row>
    <row r="9" s="103" customFormat="1" ht="15" customHeight="1" spans="1:5">
      <c r="A9" s="110" t="s">
        <v>54</v>
      </c>
      <c r="B9" s="22">
        <v>78442</v>
      </c>
      <c r="C9" s="22">
        <v>78700</v>
      </c>
      <c r="D9" s="22">
        <f t="shared" si="0"/>
        <v>258</v>
      </c>
      <c r="E9" s="23">
        <f t="shared" si="1"/>
        <v>0.3</v>
      </c>
    </row>
    <row r="10" s="103" customFormat="1" ht="15" customHeight="1" spans="1:5">
      <c r="A10" s="110" t="s">
        <v>55</v>
      </c>
      <c r="B10" s="22">
        <v>291555</v>
      </c>
      <c r="C10" s="22">
        <v>291582</v>
      </c>
      <c r="D10" s="22">
        <f t="shared" si="0"/>
        <v>27</v>
      </c>
      <c r="E10" s="23">
        <f t="shared" si="1"/>
        <v>0</v>
      </c>
    </row>
    <row r="11" s="103" customFormat="1" ht="15" customHeight="1" spans="1:5">
      <c r="A11" s="117" t="s">
        <v>56</v>
      </c>
      <c r="B11" s="22">
        <v>9555</v>
      </c>
      <c r="C11" s="22">
        <v>9560</v>
      </c>
      <c r="D11" s="22">
        <f t="shared" si="0"/>
        <v>5</v>
      </c>
      <c r="E11" s="23">
        <f t="shared" si="1"/>
        <v>0.1</v>
      </c>
    </row>
    <row r="12" s="103" customFormat="1" ht="15" customHeight="1" spans="1:5">
      <c r="A12" s="117" t="s">
        <v>57</v>
      </c>
      <c r="B12" s="22">
        <v>34152</v>
      </c>
      <c r="C12" s="22">
        <v>34183</v>
      </c>
      <c r="D12" s="22">
        <f t="shared" si="0"/>
        <v>31</v>
      </c>
      <c r="E12" s="23">
        <f t="shared" si="1"/>
        <v>0.1</v>
      </c>
    </row>
    <row r="13" s="103" customFormat="1" ht="15" customHeight="1" spans="1:5">
      <c r="A13" s="117" t="s">
        <v>58</v>
      </c>
      <c r="B13" s="22">
        <v>396125</v>
      </c>
      <c r="C13" s="22">
        <v>396174</v>
      </c>
      <c r="D13" s="22">
        <f t="shared" si="0"/>
        <v>49</v>
      </c>
      <c r="E13" s="23">
        <f t="shared" si="1"/>
        <v>0</v>
      </c>
    </row>
    <row r="14" s="103" customFormat="1" ht="15" customHeight="1" spans="1:5">
      <c r="A14" s="117" t="s">
        <v>59</v>
      </c>
      <c r="B14" s="22">
        <v>202115</v>
      </c>
      <c r="C14" s="22">
        <v>202187</v>
      </c>
      <c r="D14" s="22">
        <f t="shared" si="0"/>
        <v>72</v>
      </c>
      <c r="E14" s="23">
        <f t="shared" si="1"/>
        <v>0</v>
      </c>
    </row>
    <row r="15" s="103" customFormat="1" ht="15" customHeight="1" spans="1:5">
      <c r="A15" s="117" t="s">
        <v>60</v>
      </c>
      <c r="B15" s="22">
        <v>73125</v>
      </c>
      <c r="C15" s="22">
        <v>74237</v>
      </c>
      <c r="D15" s="22">
        <f t="shared" si="0"/>
        <v>1112</v>
      </c>
      <c r="E15" s="23">
        <f t="shared" si="1"/>
        <v>1.5</v>
      </c>
    </row>
    <row r="16" s="103" customFormat="1" ht="15" customHeight="1" spans="1:5">
      <c r="A16" s="117" t="s">
        <v>61</v>
      </c>
      <c r="B16" s="22">
        <v>181636</v>
      </c>
      <c r="C16" s="22">
        <v>176632</v>
      </c>
      <c r="D16" s="22">
        <f t="shared" si="0"/>
        <v>-5004</v>
      </c>
      <c r="E16" s="23">
        <f t="shared" si="1"/>
        <v>-2.8</v>
      </c>
    </row>
    <row r="17" s="103" customFormat="1" ht="15" customHeight="1" spans="1:5">
      <c r="A17" s="110" t="s">
        <v>62</v>
      </c>
      <c r="B17" s="22">
        <v>221520</v>
      </c>
      <c r="C17" s="22">
        <v>222070</v>
      </c>
      <c r="D17" s="22">
        <f t="shared" si="0"/>
        <v>550</v>
      </c>
      <c r="E17" s="23">
        <f t="shared" si="1"/>
        <v>0.2</v>
      </c>
    </row>
    <row r="18" s="103" customFormat="1" ht="15" customHeight="1" spans="1:5">
      <c r="A18" s="110" t="s">
        <v>63</v>
      </c>
      <c r="B18" s="22">
        <v>62152</v>
      </c>
      <c r="C18" s="22">
        <v>63166</v>
      </c>
      <c r="D18" s="22">
        <f t="shared" si="0"/>
        <v>1014</v>
      </c>
      <c r="E18" s="23">
        <f t="shared" si="1"/>
        <v>1.6</v>
      </c>
    </row>
    <row r="19" s="103" customFormat="1" ht="15" customHeight="1" spans="1:5">
      <c r="A19" s="110" t="s">
        <v>128</v>
      </c>
      <c r="B19" s="22">
        <v>90025</v>
      </c>
      <c r="C19" s="22">
        <v>90435</v>
      </c>
      <c r="D19" s="22">
        <f t="shared" si="0"/>
        <v>410</v>
      </c>
      <c r="E19" s="23">
        <f t="shared" si="1"/>
        <v>0.5</v>
      </c>
    </row>
    <row r="20" s="103" customFormat="1" ht="15" customHeight="1" spans="1:5">
      <c r="A20" s="110" t="s">
        <v>65</v>
      </c>
      <c r="B20" s="22">
        <v>8421</v>
      </c>
      <c r="C20" s="22">
        <v>8223</v>
      </c>
      <c r="D20" s="22">
        <f t="shared" si="0"/>
        <v>-198</v>
      </c>
      <c r="E20" s="23">
        <f t="shared" si="1"/>
        <v>-2.4</v>
      </c>
    </row>
    <row r="21" s="103" customFormat="1" ht="15" customHeight="1" spans="1:5">
      <c r="A21" s="110" t="s">
        <v>66</v>
      </c>
      <c r="B21" s="22"/>
      <c r="C21" s="22"/>
      <c r="D21" s="22">
        <f t="shared" si="0"/>
        <v>0</v>
      </c>
      <c r="E21" s="23">
        <f t="shared" si="1"/>
        <v>0</v>
      </c>
    </row>
    <row r="22" s="103" customFormat="1" ht="15" customHeight="1" spans="1:5">
      <c r="A22" s="110" t="s">
        <v>67</v>
      </c>
      <c r="B22" s="22">
        <v>24199</v>
      </c>
      <c r="C22" s="22">
        <v>23723</v>
      </c>
      <c r="D22" s="22">
        <f t="shared" ref="D22:D41" si="2">C22-B22</f>
        <v>-476</v>
      </c>
      <c r="E22" s="23">
        <f t="shared" ref="E22:E41" si="3">IF(B22=0,,ROUND(D22/B22*100,1))</f>
        <v>-2</v>
      </c>
    </row>
    <row r="23" s="103" customFormat="1" ht="15" customHeight="1" spans="1:5">
      <c r="A23" s="110" t="s">
        <v>68</v>
      </c>
      <c r="B23" s="22">
        <v>45125</v>
      </c>
      <c r="C23" s="22">
        <v>45667</v>
      </c>
      <c r="D23" s="22">
        <f t="shared" si="2"/>
        <v>542</v>
      </c>
      <c r="E23" s="23">
        <f t="shared" si="3"/>
        <v>1.2</v>
      </c>
    </row>
    <row r="24" s="103" customFormat="1" ht="15" customHeight="1" spans="1:5">
      <c r="A24" s="110" t="s">
        <v>69</v>
      </c>
      <c r="B24" s="22">
        <v>30222</v>
      </c>
      <c r="C24" s="22">
        <v>30228</v>
      </c>
      <c r="D24" s="22">
        <f t="shared" si="2"/>
        <v>6</v>
      </c>
      <c r="E24" s="23">
        <f t="shared" si="3"/>
        <v>0</v>
      </c>
    </row>
    <row r="25" s="103" customFormat="1" ht="15" customHeight="1" spans="1:5">
      <c r="A25" s="110" t="s">
        <v>70</v>
      </c>
      <c r="B25" s="22">
        <v>21250</v>
      </c>
      <c r="C25" s="22">
        <v>20173</v>
      </c>
      <c r="D25" s="22">
        <f t="shared" si="2"/>
        <v>-1077</v>
      </c>
      <c r="E25" s="23">
        <f t="shared" si="3"/>
        <v>-5.1</v>
      </c>
    </row>
    <row r="26" s="103" customFormat="1" ht="15" customHeight="1" spans="1:5">
      <c r="A26" s="110" t="s">
        <v>201</v>
      </c>
      <c r="B26" s="22">
        <v>30000</v>
      </c>
      <c r="C26" s="22">
        <v>30000</v>
      </c>
      <c r="D26" s="22">
        <f t="shared" si="2"/>
        <v>0</v>
      </c>
      <c r="E26" s="23">
        <f t="shared" si="3"/>
        <v>0</v>
      </c>
    </row>
    <row r="27" s="103" customFormat="1" ht="15" customHeight="1" spans="1:5">
      <c r="A27" s="110" t="s">
        <v>71</v>
      </c>
      <c r="B27" s="22">
        <v>107510</v>
      </c>
      <c r="C27" s="22">
        <v>74412</v>
      </c>
      <c r="D27" s="22">
        <f t="shared" si="2"/>
        <v>-33098</v>
      </c>
      <c r="E27" s="23">
        <f t="shared" si="3"/>
        <v>-30.8</v>
      </c>
    </row>
    <row r="28" s="103" customFormat="1" ht="15" customHeight="1" spans="1:5">
      <c r="A28" s="118" t="s">
        <v>72</v>
      </c>
      <c r="B28" s="22">
        <v>256175</v>
      </c>
      <c r="C28" s="22">
        <v>268377</v>
      </c>
      <c r="D28" s="22">
        <f t="shared" si="2"/>
        <v>12202</v>
      </c>
      <c r="E28" s="23">
        <f t="shared" si="3"/>
        <v>4.8</v>
      </c>
    </row>
    <row r="29" s="103" customFormat="1" ht="15" customHeight="1" spans="1:5">
      <c r="A29" s="118" t="s">
        <v>73</v>
      </c>
      <c r="B29" s="22">
        <v>2000</v>
      </c>
      <c r="C29" s="22">
        <v>2000</v>
      </c>
      <c r="D29" s="22">
        <f t="shared" si="2"/>
        <v>0</v>
      </c>
      <c r="E29" s="23">
        <f t="shared" si="3"/>
        <v>0</v>
      </c>
    </row>
    <row r="30" s="103" customFormat="1" ht="15" customHeight="1" spans="1:5">
      <c r="A30" s="81"/>
      <c r="B30" s="112"/>
      <c r="C30" s="112"/>
      <c r="D30" s="112">
        <f t="shared" si="2"/>
        <v>0</v>
      </c>
      <c r="E30" s="112">
        <f t="shared" si="3"/>
        <v>0</v>
      </c>
    </row>
    <row r="31" s="103" customFormat="1" ht="15" customHeight="1" spans="1:5">
      <c r="A31" s="81" t="s">
        <v>74</v>
      </c>
      <c r="B31" s="112"/>
      <c r="C31" s="119">
        <v>365874</v>
      </c>
      <c r="D31" s="112"/>
      <c r="E31" s="112"/>
    </row>
    <row r="32" s="103" customFormat="1" ht="15" customHeight="1" spans="1:5">
      <c r="A32" s="81" t="s">
        <v>76</v>
      </c>
      <c r="B32" s="112"/>
      <c r="C32" s="111">
        <v>1082320</v>
      </c>
      <c r="D32" s="112"/>
      <c r="E32" s="112"/>
    </row>
    <row r="33" s="103" customFormat="1" ht="15" customHeight="1" spans="1:5">
      <c r="A33" s="81" t="s">
        <v>79</v>
      </c>
      <c r="B33" s="112"/>
      <c r="C33" s="119"/>
      <c r="D33" s="112"/>
      <c r="E33" s="112"/>
    </row>
    <row r="34" s="26" customFormat="1" ht="15" customHeight="1" spans="1:5">
      <c r="A34" s="98" t="s">
        <v>80</v>
      </c>
      <c r="B34" s="99"/>
      <c r="C34" s="100">
        <f>SUM(C31:C33,C6)</f>
        <v>3845735</v>
      </c>
      <c r="D34" s="99"/>
      <c r="E34" s="99"/>
    </row>
    <row r="35" spans="3:3">
      <c r="C35" s="46">
        <f>C34-'17'!C37</f>
        <v>0</v>
      </c>
    </row>
    <row r="39" spans="2:2">
      <c r="B39" s="27" t="s">
        <v>202</v>
      </c>
    </row>
    <row r="40" spans="2:2">
      <c r="B40" s="27" t="s">
        <v>203</v>
      </c>
    </row>
    <row r="41" spans="2:3">
      <c r="B41" s="27" t="s">
        <v>204</v>
      </c>
      <c r="C41" s="27">
        <v>428600</v>
      </c>
    </row>
    <row r="42" spans="2:2">
      <c r="B42" s="27" t="s">
        <v>205</v>
      </c>
    </row>
    <row r="43" spans="2:2">
      <c r="B43" s="27" t="s">
        <v>206</v>
      </c>
    </row>
    <row r="44" spans="2:2">
      <c r="B44" s="27" t="s">
        <v>207</v>
      </c>
    </row>
  </sheetData>
  <mergeCells count="5">
    <mergeCell ref="A2:E2"/>
    <mergeCell ref="D4:E4"/>
    <mergeCell ref="A4:A5"/>
    <mergeCell ref="B4:B5"/>
    <mergeCell ref="C4:C5"/>
  </mergeCells>
  <printOptions horizontalCentered="1"/>
  <pageMargins left="0.708661417322835" right="0.708661417322835" top="0.354166666666667" bottom="0.196850393700787" header="0.314583333333333" footer="0.31496062992126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  <pageSetUpPr fitToPage="1"/>
  </sheetPr>
  <dimension ref="A1:G41"/>
  <sheetViews>
    <sheetView showZeros="0" workbookViewId="0">
      <selection activeCell="A2" sqref="A2:E38"/>
    </sheetView>
  </sheetViews>
  <sheetFormatPr defaultColWidth="9" defaultRowHeight="14.25" outlineLevelCol="6"/>
  <cols>
    <col min="1" max="1" width="35.25" style="82" customWidth="1"/>
    <col min="2" max="5" width="20.625" style="82" customWidth="1"/>
    <col min="6" max="6" width="9" style="82"/>
    <col min="7" max="7" width="9.375" style="82"/>
    <col min="8" max="16384" width="9" style="82"/>
  </cols>
  <sheetData>
    <row r="1" s="27" customFormat="1" ht="22" customHeight="1" spans="1:1">
      <c r="A1" s="27" t="s">
        <v>208</v>
      </c>
    </row>
    <row r="2" s="25" customFormat="1" ht="31" customHeight="1" spans="1:5">
      <c r="A2" s="104" t="s">
        <v>209</v>
      </c>
      <c r="B2" s="104"/>
      <c r="C2" s="104"/>
      <c r="D2" s="104"/>
      <c r="E2" s="104"/>
    </row>
    <row r="3" spans="1:5">
      <c r="A3" s="105"/>
      <c r="B3" s="105"/>
      <c r="C3" s="106"/>
      <c r="D3" s="106"/>
      <c r="E3" s="107" t="s">
        <v>10</v>
      </c>
    </row>
    <row r="4" ht="15" customHeight="1" spans="1:5">
      <c r="A4" s="19" t="s">
        <v>194</v>
      </c>
      <c r="B4" s="108" t="s">
        <v>210</v>
      </c>
      <c r="C4" s="19" t="s">
        <v>195</v>
      </c>
      <c r="D4" s="20" t="s">
        <v>196</v>
      </c>
      <c r="E4" s="20"/>
    </row>
    <row r="5" ht="15" customHeight="1" spans="1:5">
      <c r="A5" s="21"/>
      <c r="B5" s="21"/>
      <c r="C5" s="21"/>
      <c r="D5" s="20" t="s">
        <v>15</v>
      </c>
      <c r="E5" s="20" t="s">
        <v>16</v>
      </c>
    </row>
    <row r="6" s="26" customFormat="1" ht="15" customHeight="1" spans="1:5">
      <c r="A6" s="93" t="s">
        <v>17</v>
      </c>
      <c r="B6" s="109">
        <f>B7+B22</f>
        <v>250013</v>
      </c>
      <c r="C6" s="109">
        <f>SUM(C7,C22)</f>
        <v>252000</v>
      </c>
      <c r="D6" s="13">
        <f t="shared" ref="D6:D29" si="0">C6-B6</f>
        <v>1987</v>
      </c>
      <c r="E6" s="14">
        <f t="shared" ref="E6:E29" si="1">IF(B6=0,,ROUND(D6/B6*100,1))</f>
        <v>0.8</v>
      </c>
    </row>
    <row r="7" s="103" customFormat="1" ht="15" customHeight="1" spans="1:5">
      <c r="A7" s="110" t="s">
        <v>18</v>
      </c>
      <c r="B7" s="111">
        <f>SUM(B8:B21)</f>
        <v>154287</v>
      </c>
      <c r="C7" s="111">
        <f>SUM(C8:C21)</f>
        <v>160000</v>
      </c>
      <c r="D7" s="22">
        <f t="shared" si="0"/>
        <v>5713</v>
      </c>
      <c r="E7" s="23">
        <f t="shared" si="1"/>
        <v>3.7</v>
      </c>
    </row>
    <row r="8" s="103" customFormat="1" ht="15" customHeight="1" spans="1:5">
      <c r="A8" s="110" t="s">
        <v>19</v>
      </c>
      <c r="B8" s="111">
        <v>64000</v>
      </c>
      <c r="C8" s="111">
        <v>62000</v>
      </c>
      <c r="D8" s="22">
        <f t="shared" si="0"/>
        <v>-2000</v>
      </c>
      <c r="E8" s="23">
        <f t="shared" si="1"/>
        <v>-3.1</v>
      </c>
    </row>
    <row r="9" s="103" customFormat="1" ht="15" customHeight="1" spans="1:5">
      <c r="A9" s="110" t="s">
        <v>20</v>
      </c>
      <c r="B9" s="111"/>
      <c r="C9" s="111"/>
      <c r="D9" s="22">
        <f t="shared" si="0"/>
        <v>0</v>
      </c>
      <c r="E9" s="23">
        <f t="shared" si="1"/>
        <v>0</v>
      </c>
    </row>
    <row r="10" s="103" customFormat="1" ht="15" customHeight="1" spans="1:5">
      <c r="A10" s="110" t="s">
        <v>84</v>
      </c>
      <c r="B10" s="111"/>
      <c r="C10" s="111"/>
      <c r="D10" s="22">
        <f t="shared" si="0"/>
        <v>0</v>
      </c>
      <c r="E10" s="23">
        <f t="shared" si="1"/>
        <v>0</v>
      </c>
    </row>
    <row r="11" s="103" customFormat="1" ht="15" customHeight="1" spans="1:5">
      <c r="A11" s="110" t="s">
        <v>211</v>
      </c>
      <c r="B11" s="111">
        <v>80045</v>
      </c>
      <c r="C11" s="111">
        <v>87000</v>
      </c>
      <c r="D11" s="22">
        <f t="shared" si="0"/>
        <v>6955</v>
      </c>
      <c r="E11" s="23">
        <f t="shared" si="1"/>
        <v>8.7</v>
      </c>
    </row>
    <row r="12" s="103" customFormat="1" ht="15" customHeight="1" spans="1:7">
      <c r="A12" s="110" t="s">
        <v>212</v>
      </c>
      <c r="B12" s="111"/>
      <c r="C12" s="111"/>
      <c r="D12" s="22">
        <f t="shared" si="0"/>
        <v>0</v>
      </c>
      <c r="E12" s="23">
        <f t="shared" si="1"/>
        <v>0</v>
      </c>
      <c r="G12" s="103">
        <v>1</v>
      </c>
    </row>
    <row r="13" s="103" customFormat="1" ht="15" customHeight="1" spans="1:7">
      <c r="A13" s="110" t="s">
        <v>213</v>
      </c>
      <c r="B13" s="111"/>
      <c r="C13" s="111"/>
      <c r="D13" s="22">
        <f t="shared" si="0"/>
        <v>0</v>
      </c>
      <c r="E13" s="23">
        <f t="shared" si="1"/>
        <v>0</v>
      </c>
      <c r="G13" s="103">
        <v>0.492119</v>
      </c>
    </row>
    <row r="14" s="103" customFormat="1" ht="15" customHeight="1" spans="1:7">
      <c r="A14" s="110" t="s">
        <v>214</v>
      </c>
      <c r="B14" s="111"/>
      <c r="C14" s="111"/>
      <c r="D14" s="22">
        <f t="shared" si="0"/>
        <v>0</v>
      </c>
      <c r="E14" s="23">
        <f t="shared" si="1"/>
        <v>0</v>
      </c>
      <c r="G14" s="103">
        <f>G12-G13</f>
        <v>0.507881</v>
      </c>
    </row>
    <row r="15" s="103" customFormat="1" ht="15" customHeight="1" spans="1:5">
      <c r="A15" s="110" t="s">
        <v>215</v>
      </c>
      <c r="B15" s="111"/>
      <c r="C15" s="111"/>
      <c r="D15" s="22">
        <f t="shared" si="0"/>
        <v>0</v>
      </c>
      <c r="E15" s="23">
        <f t="shared" si="1"/>
        <v>0</v>
      </c>
    </row>
    <row r="16" s="103" customFormat="1" ht="15" customHeight="1" spans="1:5">
      <c r="A16" s="110" t="s">
        <v>216</v>
      </c>
      <c r="B16" s="111"/>
      <c r="C16" s="111"/>
      <c r="D16" s="22">
        <f t="shared" si="0"/>
        <v>0</v>
      </c>
      <c r="E16" s="23">
        <f t="shared" si="1"/>
        <v>0</v>
      </c>
    </row>
    <row r="17" s="103" customFormat="1" ht="15" customHeight="1" spans="1:5">
      <c r="A17" s="110" t="s">
        <v>217</v>
      </c>
      <c r="B17" s="111">
        <v>10242</v>
      </c>
      <c r="C17" s="111">
        <v>11000</v>
      </c>
      <c r="D17" s="22">
        <f t="shared" si="0"/>
        <v>758</v>
      </c>
      <c r="E17" s="23">
        <f t="shared" si="1"/>
        <v>7.4</v>
      </c>
    </row>
    <row r="18" s="103" customFormat="1" ht="15" customHeight="1" spans="1:5">
      <c r="A18" s="110" t="s">
        <v>218</v>
      </c>
      <c r="B18" s="111"/>
      <c r="C18" s="111"/>
      <c r="D18" s="22">
        <f t="shared" si="0"/>
        <v>0</v>
      </c>
      <c r="E18" s="23">
        <f t="shared" si="1"/>
        <v>0</v>
      </c>
    </row>
    <row r="19" s="103" customFormat="1" ht="15" customHeight="1" spans="1:5">
      <c r="A19" s="110" t="s">
        <v>219</v>
      </c>
      <c r="B19" s="111"/>
      <c r="C19" s="111"/>
      <c r="D19" s="22">
        <f t="shared" si="0"/>
        <v>0</v>
      </c>
      <c r="E19" s="23">
        <f t="shared" si="1"/>
        <v>0</v>
      </c>
    </row>
    <row r="20" s="103" customFormat="1" ht="15" customHeight="1" spans="1:5">
      <c r="A20" s="110" t="s">
        <v>31</v>
      </c>
      <c r="B20" s="111"/>
      <c r="C20" s="111"/>
      <c r="D20" s="22">
        <f t="shared" si="0"/>
        <v>0</v>
      </c>
      <c r="E20" s="23">
        <f t="shared" si="1"/>
        <v>0</v>
      </c>
    </row>
    <row r="21" s="103" customFormat="1" ht="15" customHeight="1" spans="1:5">
      <c r="A21" s="110" t="s">
        <v>220</v>
      </c>
      <c r="B21" s="111"/>
      <c r="C21" s="111">
        <v>0</v>
      </c>
      <c r="D21" s="22">
        <f t="shared" si="0"/>
        <v>0</v>
      </c>
      <c r="E21" s="23">
        <f t="shared" si="1"/>
        <v>0</v>
      </c>
    </row>
    <row r="22" s="103" customFormat="1" ht="15" customHeight="1" spans="1:5">
      <c r="A22" s="110" t="s">
        <v>33</v>
      </c>
      <c r="B22" s="111">
        <f>SUM(B23:B29)</f>
        <v>95726</v>
      </c>
      <c r="C22" s="111">
        <f>SUM(C23:C29)</f>
        <v>92000</v>
      </c>
      <c r="D22" s="22">
        <f t="shared" si="0"/>
        <v>-3726</v>
      </c>
      <c r="E22" s="23">
        <f t="shared" si="1"/>
        <v>-3.9</v>
      </c>
    </row>
    <row r="23" s="103" customFormat="1" ht="15" customHeight="1" spans="1:5">
      <c r="A23" s="110" t="s">
        <v>221</v>
      </c>
      <c r="B23" s="111">
        <v>384</v>
      </c>
      <c r="C23" s="111">
        <v>1000</v>
      </c>
      <c r="D23" s="22">
        <f t="shared" si="0"/>
        <v>616</v>
      </c>
      <c r="E23" s="23">
        <f t="shared" si="1"/>
        <v>160.4</v>
      </c>
    </row>
    <row r="24" s="103" customFormat="1" ht="15" customHeight="1" spans="1:5">
      <c r="A24" s="110" t="s">
        <v>222</v>
      </c>
      <c r="B24" s="111">
        <v>11393</v>
      </c>
      <c r="C24" s="111">
        <v>12000</v>
      </c>
      <c r="D24" s="22">
        <f t="shared" si="0"/>
        <v>607</v>
      </c>
      <c r="E24" s="23">
        <f t="shared" si="1"/>
        <v>5.3</v>
      </c>
    </row>
    <row r="25" s="103" customFormat="1" ht="15" customHeight="1" spans="1:5">
      <c r="A25" s="110" t="s">
        <v>223</v>
      </c>
      <c r="B25" s="111">
        <v>36345</v>
      </c>
      <c r="C25" s="111">
        <v>34000</v>
      </c>
      <c r="D25" s="22">
        <f t="shared" si="0"/>
        <v>-2345</v>
      </c>
      <c r="E25" s="23">
        <f t="shared" si="1"/>
        <v>-6.5</v>
      </c>
    </row>
    <row r="26" s="103" customFormat="1" ht="15" customHeight="1" spans="1:5">
      <c r="A26" s="110" t="s">
        <v>224</v>
      </c>
      <c r="B26" s="111">
        <f>'3'!C26</f>
        <v>6204</v>
      </c>
      <c r="C26" s="111">
        <v>33000</v>
      </c>
      <c r="D26" s="22">
        <f t="shared" si="0"/>
        <v>26796</v>
      </c>
      <c r="E26" s="23">
        <f t="shared" si="1"/>
        <v>431.9</v>
      </c>
    </row>
    <row r="27" s="103" customFormat="1" ht="15" customHeight="1" spans="1:5">
      <c r="A27" s="110" t="s">
        <v>38</v>
      </c>
      <c r="B27" s="111">
        <f>'3'!C27</f>
        <v>0</v>
      </c>
      <c r="C27" s="111">
        <v>0</v>
      </c>
      <c r="D27" s="22">
        <f t="shared" si="0"/>
        <v>0</v>
      </c>
      <c r="E27" s="23">
        <f t="shared" si="1"/>
        <v>0</v>
      </c>
    </row>
    <row r="28" s="103" customFormat="1" ht="15" customHeight="1" spans="1:5">
      <c r="A28" s="110" t="s">
        <v>225</v>
      </c>
      <c r="B28" s="111">
        <f>'3'!C28</f>
        <v>39990</v>
      </c>
      <c r="C28" s="111">
        <v>12000</v>
      </c>
      <c r="D28" s="22">
        <f t="shared" si="0"/>
        <v>-27990</v>
      </c>
      <c r="E28" s="23">
        <f t="shared" si="1"/>
        <v>-70</v>
      </c>
    </row>
    <row r="29" s="103" customFormat="1" ht="15" customHeight="1" spans="1:5">
      <c r="A29" s="110" t="s">
        <v>226</v>
      </c>
      <c r="B29" s="111">
        <f>'3'!C29</f>
        <v>1410</v>
      </c>
      <c r="C29" s="111">
        <v>0</v>
      </c>
      <c r="D29" s="22">
        <f t="shared" si="0"/>
        <v>-1410</v>
      </c>
      <c r="E29" s="23">
        <f t="shared" si="1"/>
        <v>-100</v>
      </c>
    </row>
    <row r="30" s="103" customFormat="1" ht="15" customHeight="1" spans="1:5">
      <c r="A30" s="110"/>
      <c r="B30" s="111"/>
      <c r="C30" s="111"/>
      <c r="D30" s="22"/>
      <c r="E30" s="23"/>
    </row>
    <row r="31" s="103" customFormat="1" ht="15" customHeight="1" spans="1:5">
      <c r="A31" s="110" t="s">
        <v>41</v>
      </c>
      <c r="B31" s="112"/>
      <c r="C31" s="111">
        <v>515110</v>
      </c>
      <c r="D31" s="112"/>
      <c r="E31" s="112"/>
    </row>
    <row r="32" s="103" customFormat="1" ht="15" customHeight="1" spans="1:5">
      <c r="A32" s="113" t="s">
        <v>227</v>
      </c>
      <c r="B32" s="112"/>
      <c r="C32" s="111">
        <v>673357</v>
      </c>
      <c r="D32" s="112"/>
      <c r="E32" s="112"/>
    </row>
    <row r="33" s="103" customFormat="1" ht="15" customHeight="1" spans="1:5">
      <c r="A33" s="113" t="s">
        <v>228</v>
      </c>
      <c r="B33" s="112"/>
      <c r="C33" s="111">
        <v>139313</v>
      </c>
      <c r="D33" s="112"/>
      <c r="E33" s="112"/>
    </row>
    <row r="34" s="103" customFormat="1" ht="15" customHeight="1" spans="1:5">
      <c r="A34" s="113" t="s">
        <v>229</v>
      </c>
      <c r="B34" s="112"/>
      <c r="C34" s="111">
        <v>85264</v>
      </c>
      <c r="D34" s="112"/>
      <c r="E34" s="112"/>
    </row>
    <row r="35" s="103" customFormat="1" ht="15" customHeight="1" spans="1:5">
      <c r="A35" s="81" t="s">
        <v>45</v>
      </c>
      <c r="B35" s="112"/>
      <c r="C35" s="111">
        <v>40499</v>
      </c>
      <c r="D35" s="112"/>
      <c r="E35" s="112"/>
    </row>
    <row r="36" s="103" customFormat="1" ht="15" customHeight="1" spans="1:5">
      <c r="A36" s="81" t="s">
        <v>43</v>
      </c>
      <c r="B36" s="112"/>
      <c r="C36" s="111">
        <v>7631</v>
      </c>
      <c r="D36" s="112"/>
      <c r="E36" s="112"/>
    </row>
    <row r="37" s="103" customFormat="1" ht="15" customHeight="1" spans="1:5">
      <c r="A37" s="113" t="s">
        <v>230</v>
      </c>
      <c r="B37" s="112"/>
      <c r="C37" s="111">
        <f>'17'!C36</f>
        <v>990371</v>
      </c>
      <c r="D37" s="112"/>
      <c r="E37" s="112"/>
    </row>
    <row r="38" s="26" customFormat="1" ht="15" customHeight="1" spans="1:5">
      <c r="A38" s="114" t="s">
        <v>48</v>
      </c>
      <c r="B38" s="99"/>
      <c r="C38" s="109">
        <f>SUM(C31:C37,C6)</f>
        <v>2703545</v>
      </c>
      <c r="D38" s="99"/>
      <c r="E38" s="99"/>
    </row>
    <row r="39" spans="3:3">
      <c r="C39" s="102"/>
    </row>
    <row r="41" spans="3:3">
      <c r="C41" s="82">
        <f>C38-'20'!C37</f>
        <v>0</v>
      </c>
    </row>
  </sheetData>
  <mergeCells count="5">
    <mergeCell ref="A2:E2"/>
    <mergeCell ref="D4:E4"/>
    <mergeCell ref="A4:A5"/>
    <mergeCell ref="B4:B5"/>
    <mergeCell ref="C4:C5"/>
  </mergeCells>
  <printOptions horizontalCentered="1"/>
  <pageMargins left="0.707638888888889" right="0.707638888888889" top="0.275" bottom="0.354166666666667" header="0.196527777777778" footer="0.313888888888889"/>
  <pageSetup paperSize="9" scale="92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  <pageSetUpPr fitToPage="1"/>
  </sheetPr>
  <dimension ref="A1:J45"/>
  <sheetViews>
    <sheetView showZeros="0" topLeftCell="A23" workbookViewId="0">
      <selection activeCell="A2" sqref="A2:E37"/>
    </sheetView>
  </sheetViews>
  <sheetFormatPr defaultColWidth="9" defaultRowHeight="14.25"/>
  <cols>
    <col min="1" max="1" width="32.875" style="82" customWidth="1"/>
    <col min="2" max="5" width="20.625" style="82" customWidth="1"/>
    <col min="6" max="6" width="10.375" style="83"/>
    <col min="7" max="10" width="9" style="83"/>
    <col min="11" max="16384" width="9" style="82"/>
  </cols>
  <sheetData>
    <row r="1" s="27" customFormat="1" ht="22" customHeight="1" spans="1:10">
      <c r="A1" s="27" t="s">
        <v>231</v>
      </c>
      <c r="F1" s="84"/>
      <c r="G1" s="84"/>
      <c r="H1" s="84"/>
      <c r="I1" s="84"/>
      <c r="J1" s="84"/>
    </row>
    <row r="2" s="25" customFormat="1" ht="31" customHeight="1" spans="1:10">
      <c r="A2" s="85" t="s">
        <v>232</v>
      </c>
      <c r="B2" s="85"/>
      <c r="C2" s="85"/>
      <c r="D2" s="85"/>
      <c r="E2" s="85"/>
      <c r="F2" s="86"/>
      <c r="G2" s="86"/>
      <c r="H2" s="86"/>
      <c r="I2" s="86"/>
      <c r="J2" s="86"/>
    </row>
    <row r="3" spans="1:5">
      <c r="A3" s="87"/>
      <c r="B3" s="88"/>
      <c r="C3" s="89"/>
      <c r="D3" s="90"/>
      <c r="E3" s="91" t="s">
        <v>10</v>
      </c>
    </row>
    <row r="4" ht="15" customHeight="1" spans="1:5">
      <c r="A4" s="92" t="s">
        <v>11</v>
      </c>
      <c r="B4" s="19" t="s">
        <v>199</v>
      </c>
      <c r="C4" s="19" t="s">
        <v>195</v>
      </c>
      <c r="D4" s="20" t="s">
        <v>200</v>
      </c>
      <c r="E4" s="20"/>
    </row>
    <row r="5" ht="15" customHeight="1" spans="1:5">
      <c r="A5" s="92"/>
      <c r="B5" s="21"/>
      <c r="C5" s="21"/>
      <c r="D5" s="20" t="s">
        <v>15</v>
      </c>
      <c r="E5" s="20" t="s">
        <v>16</v>
      </c>
    </row>
    <row r="6" s="82" customFormat="1" ht="15" customHeight="1" spans="1:10">
      <c r="A6" s="93" t="s">
        <v>51</v>
      </c>
      <c r="B6" s="13">
        <f>SUM(B7:B29)</f>
        <v>774455</v>
      </c>
      <c r="C6" s="13">
        <f>SUM(C7:C29)</f>
        <v>795291</v>
      </c>
      <c r="D6" s="13">
        <f>C6-B6</f>
        <v>20836</v>
      </c>
      <c r="E6" s="14">
        <f t="shared" ref="E6:E20" si="0">IF(B6=0,,ROUND(D6/B6*100,1))</f>
        <v>2.7</v>
      </c>
      <c r="F6" s="94">
        <f>C6-8000</f>
        <v>787291</v>
      </c>
      <c r="G6" s="94"/>
      <c r="H6" s="83"/>
      <c r="I6" s="83"/>
      <c r="J6" s="83"/>
    </row>
    <row r="7" s="27" customFormat="1" ht="15" customHeight="1" spans="1:10">
      <c r="A7" s="62" t="s">
        <v>52</v>
      </c>
      <c r="B7" s="16">
        <v>54120</v>
      </c>
      <c r="C7" s="16">
        <v>69784</v>
      </c>
      <c r="D7" s="16">
        <f>C7-B7</f>
        <v>15664</v>
      </c>
      <c r="E7" s="17">
        <f t="shared" si="0"/>
        <v>28.9</v>
      </c>
      <c r="F7" s="95"/>
      <c r="G7" s="95"/>
      <c r="H7" s="84"/>
      <c r="I7" s="84"/>
      <c r="J7" s="84"/>
    </row>
    <row r="8" s="27" customFormat="1" ht="15" customHeight="1" spans="1:10">
      <c r="A8" s="62" t="s">
        <v>53</v>
      </c>
      <c r="B8" s="16">
        <v>2250</v>
      </c>
      <c r="C8" s="16">
        <v>2255</v>
      </c>
      <c r="D8" s="16">
        <f>C8-B8</f>
        <v>5</v>
      </c>
      <c r="E8" s="17">
        <f t="shared" si="0"/>
        <v>0.2</v>
      </c>
      <c r="F8" s="95"/>
      <c r="G8" s="95"/>
      <c r="H8" s="84"/>
      <c r="I8" s="84"/>
      <c r="J8" s="84"/>
    </row>
    <row r="9" s="27" customFormat="1" ht="15" customHeight="1" spans="1:10">
      <c r="A9" s="62" t="s">
        <v>54</v>
      </c>
      <c r="B9" s="16">
        <v>45215</v>
      </c>
      <c r="C9" s="16">
        <v>45482</v>
      </c>
      <c r="D9" s="16">
        <f>C9-B9</f>
        <v>267</v>
      </c>
      <c r="E9" s="17">
        <f t="shared" si="0"/>
        <v>0.6</v>
      </c>
      <c r="F9" s="95"/>
      <c r="G9" s="95"/>
      <c r="H9" s="84"/>
      <c r="I9" s="84"/>
      <c r="J9" s="84"/>
    </row>
    <row r="10" s="27" customFormat="1" ht="15" customHeight="1" spans="1:10">
      <c r="A10" s="62" t="s">
        <v>55</v>
      </c>
      <c r="B10" s="16">
        <v>76115</v>
      </c>
      <c r="C10" s="16">
        <v>80738</v>
      </c>
      <c r="D10" s="16">
        <f>C10-B10</f>
        <v>4623</v>
      </c>
      <c r="E10" s="17">
        <f t="shared" si="0"/>
        <v>6.1</v>
      </c>
      <c r="F10" s="95"/>
      <c r="G10" s="95"/>
      <c r="H10" s="84"/>
      <c r="I10" s="84"/>
      <c r="J10" s="84"/>
    </row>
    <row r="11" s="27" customFormat="1" ht="15" customHeight="1" spans="1:10">
      <c r="A11" s="65" t="s">
        <v>56</v>
      </c>
      <c r="B11" s="16">
        <v>3011</v>
      </c>
      <c r="C11" s="16">
        <v>3045</v>
      </c>
      <c r="D11" s="16">
        <f t="shared" ref="D11:D29" si="1">C11-B11</f>
        <v>34</v>
      </c>
      <c r="E11" s="17">
        <f t="shared" si="0"/>
        <v>1.1</v>
      </c>
      <c r="F11" s="95"/>
      <c r="G11" s="95"/>
      <c r="H11" s="84"/>
      <c r="I11" s="84"/>
      <c r="J11" s="84"/>
    </row>
    <row r="12" s="27" customFormat="1" ht="15" customHeight="1" spans="1:10">
      <c r="A12" s="65" t="s">
        <v>57</v>
      </c>
      <c r="B12" s="16">
        <v>14880</v>
      </c>
      <c r="C12" s="16">
        <v>15022</v>
      </c>
      <c r="D12" s="16">
        <f t="shared" si="1"/>
        <v>142</v>
      </c>
      <c r="E12" s="17">
        <f t="shared" si="0"/>
        <v>1</v>
      </c>
      <c r="F12" s="95"/>
      <c r="G12" s="95"/>
      <c r="H12" s="84"/>
      <c r="I12" s="84"/>
      <c r="J12" s="84"/>
    </row>
    <row r="13" s="27" customFormat="1" ht="15" customHeight="1" spans="1:10">
      <c r="A13" s="65" t="s">
        <v>58</v>
      </c>
      <c r="B13" s="16">
        <v>126250</v>
      </c>
      <c r="C13" s="16">
        <v>128912</v>
      </c>
      <c r="D13" s="16">
        <f t="shared" si="1"/>
        <v>2662</v>
      </c>
      <c r="E13" s="17">
        <f t="shared" si="0"/>
        <v>2.1</v>
      </c>
      <c r="F13" s="95"/>
      <c r="G13" s="95"/>
      <c r="H13" s="84"/>
      <c r="I13" s="84"/>
      <c r="J13" s="84"/>
    </row>
    <row r="14" s="27" customFormat="1" ht="15" customHeight="1" spans="1:10">
      <c r="A14" s="65" t="s">
        <v>59</v>
      </c>
      <c r="B14" s="16">
        <v>95100</v>
      </c>
      <c r="C14" s="16">
        <v>97244</v>
      </c>
      <c r="D14" s="16">
        <f t="shared" si="1"/>
        <v>2144</v>
      </c>
      <c r="E14" s="17">
        <f t="shared" si="0"/>
        <v>2.3</v>
      </c>
      <c r="F14" s="95"/>
      <c r="G14" s="95"/>
      <c r="H14" s="84"/>
      <c r="I14" s="84"/>
      <c r="J14" s="84"/>
    </row>
    <row r="15" s="27" customFormat="1" ht="15" customHeight="1" spans="1:10">
      <c r="A15" s="65" t="s">
        <v>60</v>
      </c>
      <c r="B15" s="16">
        <v>20315</v>
      </c>
      <c r="C15" s="16">
        <v>20520</v>
      </c>
      <c r="D15" s="16">
        <f t="shared" si="1"/>
        <v>205</v>
      </c>
      <c r="E15" s="17">
        <f t="shared" si="0"/>
        <v>1</v>
      </c>
      <c r="F15" s="95"/>
      <c r="G15" s="95"/>
      <c r="H15" s="84"/>
      <c r="I15" s="84"/>
      <c r="J15" s="84"/>
    </row>
    <row r="16" s="27" customFormat="1" ht="16" customHeight="1" spans="1:10">
      <c r="A16" s="65" t="s">
        <v>61</v>
      </c>
      <c r="B16" s="16">
        <v>33442</v>
      </c>
      <c r="C16" s="16">
        <v>35322</v>
      </c>
      <c r="D16" s="16">
        <f t="shared" si="1"/>
        <v>1880</v>
      </c>
      <c r="E16" s="17">
        <f t="shared" si="0"/>
        <v>5.6</v>
      </c>
      <c r="F16" s="95"/>
      <c r="G16" s="95"/>
      <c r="H16" s="84"/>
      <c r="I16" s="84"/>
      <c r="J16" s="84"/>
    </row>
    <row r="17" s="27" customFormat="1" ht="15" customHeight="1" spans="1:10">
      <c r="A17" s="62" t="s">
        <v>62</v>
      </c>
      <c r="B17" s="16">
        <v>83150</v>
      </c>
      <c r="C17" s="16">
        <v>85409</v>
      </c>
      <c r="D17" s="16">
        <f t="shared" si="1"/>
        <v>2259</v>
      </c>
      <c r="E17" s="17">
        <f t="shared" si="0"/>
        <v>2.7</v>
      </c>
      <c r="F17" s="95"/>
      <c r="G17" s="95"/>
      <c r="H17" s="84"/>
      <c r="I17" s="84"/>
      <c r="J17" s="84"/>
    </row>
    <row r="18" s="27" customFormat="1" ht="15" customHeight="1" spans="1:10">
      <c r="A18" s="62" t="s">
        <v>63</v>
      </c>
      <c r="B18" s="16">
        <v>38625</v>
      </c>
      <c r="C18" s="16">
        <v>38748</v>
      </c>
      <c r="D18" s="16">
        <f t="shared" si="1"/>
        <v>123</v>
      </c>
      <c r="E18" s="17">
        <f t="shared" si="0"/>
        <v>0.3</v>
      </c>
      <c r="F18" s="95"/>
      <c r="G18" s="95"/>
      <c r="H18" s="84"/>
      <c r="I18" s="84"/>
      <c r="J18" s="84"/>
    </row>
    <row r="19" s="27" customFormat="1" ht="15" customHeight="1" spans="1:10">
      <c r="A19" s="62" t="s">
        <v>64</v>
      </c>
      <c r="B19" s="16">
        <v>5988</v>
      </c>
      <c r="C19" s="16">
        <v>11785</v>
      </c>
      <c r="D19" s="16">
        <f t="shared" si="1"/>
        <v>5797</v>
      </c>
      <c r="E19" s="17">
        <f t="shared" si="0"/>
        <v>96.8</v>
      </c>
      <c r="F19" s="95"/>
      <c r="G19" s="95"/>
      <c r="H19" s="84"/>
      <c r="I19" s="84"/>
      <c r="J19" s="84"/>
    </row>
    <row r="20" s="27" customFormat="1" ht="15" customHeight="1" spans="1:10">
      <c r="A20" s="62" t="s">
        <v>65</v>
      </c>
      <c r="B20" s="16">
        <v>4721</v>
      </c>
      <c r="C20" s="16">
        <v>4797</v>
      </c>
      <c r="D20" s="16">
        <f t="shared" si="1"/>
        <v>76</v>
      </c>
      <c r="E20" s="17">
        <f t="shared" si="0"/>
        <v>1.6</v>
      </c>
      <c r="F20" s="95"/>
      <c r="G20" s="95"/>
      <c r="H20" s="84"/>
      <c r="I20" s="84"/>
      <c r="J20" s="84"/>
    </row>
    <row r="21" s="27" customFormat="1" ht="15" customHeight="1" spans="1:10">
      <c r="A21" s="62" t="s">
        <v>66</v>
      </c>
      <c r="B21" s="16"/>
      <c r="C21" s="16"/>
      <c r="D21" s="16">
        <f t="shared" si="1"/>
        <v>0</v>
      </c>
      <c r="E21" s="17"/>
      <c r="F21" s="95"/>
      <c r="G21" s="95"/>
      <c r="H21" s="84"/>
      <c r="I21" s="84"/>
      <c r="J21" s="84"/>
    </row>
    <row r="22" s="27" customFormat="1" ht="15" customHeight="1" spans="1:10">
      <c r="A22" s="62" t="s">
        <v>67</v>
      </c>
      <c r="B22" s="16">
        <v>8512</v>
      </c>
      <c r="C22" s="16">
        <v>8677</v>
      </c>
      <c r="D22" s="16">
        <f t="shared" si="1"/>
        <v>165</v>
      </c>
      <c r="E22" s="17">
        <f t="shared" ref="E22:E29" si="2">IF(B22=0,,ROUND(D22/B22*100,1))</f>
        <v>1.9</v>
      </c>
      <c r="F22" s="95"/>
      <c r="G22" s="95"/>
      <c r="H22" s="84"/>
      <c r="I22" s="84"/>
      <c r="J22" s="84"/>
    </row>
    <row r="23" s="27" customFormat="1" ht="15" customHeight="1" spans="1:10">
      <c r="A23" s="62" t="s">
        <v>68</v>
      </c>
      <c r="B23" s="16">
        <v>14336</v>
      </c>
      <c r="C23" s="16">
        <v>16680</v>
      </c>
      <c r="D23" s="16">
        <f t="shared" si="1"/>
        <v>2344</v>
      </c>
      <c r="E23" s="17">
        <f t="shared" si="2"/>
        <v>16.4</v>
      </c>
      <c r="F23" s="95"/>
      <c r="G23" s="95"/>
      <c r="H23" s="84"/>
      <c r="I23" s="84"/>
      <c r="J23" s="84"/>
    </row>
    <row r="24" s="27" customFormat="1" ht="15" customHeight="1" spans="1:10">
      <c r="A24" s="62" t="s">
        <v>69</v>
      </c>
      <c r="B24" s="16">
        <v>1928</v>
      </c>
      <c r="C24" s="16">
        <v>1080</v>
      </c>
      <c r="D24" s="16">
        <f t="shared" si="1"/>
        <v>-848</v>
      </c>
      <c r="E24" s="17">
        <f t="shared" si="2"/>
        <v>-44</v>
      </c>
      <c r="F24" s="95"/>
      <c r="G24" s="95"/>
      <c r="H24" s="84"/>
      <c r="I24" s="84"/>
      <c r="J24" s="84"/>
    </row>
    <row r="25" s="27" customFormat="1" ht="15" customHeight="1" spans="1:10">
      <c r="A25" s="62" t="s">
        <v>70</v>
      </c>
      <c r="B25" s="16">
        <v>4025</v>
      </c>
      <c r="C25" s="16">
        <v>3950</v>
      </c>
      <c r="D25" s="16">
        <f t="shared" si="1"/>
        <v>-75</v>
      </c>
      <c r="E25" s="17">
        <f t="shared" si="2"/>
        <v>-1.9</v>
      </c>
      <c r="F25" s="95"/>
      <c r="G25" s="95"/>
      <c r="H25" s="84"/>
      <c r="I25" s="84"/>
      <c r="J25" s="84"/>
    </row>
    <row r="26" s="27" customFormat="1" ht="15" customHeight="1" spans="1:10">
      <c r="A26" s="62" t="s">
        <v>201</v>
      </c>
      <c r="B26" s="16">
        <v>8000</v>
      </c>
      <c r="C26" s="16">
        <v>8000</v>
      </c>
      <c r="D26" s="16">
        <f t="shared" si="1"/>
        <v>0</v>
      </c>
      <c r="E26" s="17">
        <f t="shared" si="2"/>
        <v>0</v>
      </c>
      <c r="F26" s="95"/>
      <c r="G26" s="95"/>
      <c r="H26" s="84"/>
      <c r="I26" s="84"/>
      <c r="J26" s="84"/>
    </row>
    <row r="27" s="27" customFormat="1" ht="15" customHeight="1" spans="1:10">
      <c r="A27" s="62" t="s">
        <v>71</v>
      </c>
      <c r="B27" s="16">
        <v>38882</v>
      </c>
      <c r="C27" s="16">
        <v>23378</v>
      </c>
      <c r="D27" s="16">
        <f t="shared" si="1"/>
        <v>-15504</v>
      </c>
      <c r="E27" s="17">
        <f t="shared" si="2"/>
        <v>-39.9</v>
      </c>
      <c r="F27" s="95"/>
      <c r="G27" s="95"/>
      <c r="H27" s="84"/>
      <c r="I27" s="84"/>
      <c r="J27" s="84"/>
    </row>
    <row r="28" s="27" customFormat="1" ht="15" customHeight="1" spans="1:10">
      <c r="A28" s="96" t="s">
        <v>72</v>
      </c>
      <c r="B28" s="16">
        <v>95125</v>
      </c>
      <c r="C28" s="16">
        <v>93961</v>
      </c>
      <c r="D28" s="16">
        <f t="shared" si="1"/>
        <v>-1164</v>
      </c>
      <c r="E28" s="17">
        <f t="shared" si="2"/>
        <v>-1.2</v>
      </c>
      <c r="F28" s="95"/>
      <c r="G28" s="95"/>
      <c r="H28" s="84"/>
      <c r="I28" s="84"/>
      <c r="J28" s="84"/>
    </row>
    <row r="29" s="27" customFormat="1" ht="15" customHeight="1" spans="1:10">
      <c r="A29" s="96" t="s">
        <v>73</v>
      </c>
      <c r="B29" s="16">
        <v>465</v>
      </c>
      <c r="C29" s="16">
        <v>502</v>
      </c>
      <c r="D29" s="16">
        <f t="shared" si="1"/>
        <v>37</v>
      </c>
      <c r="E29" s="17">
        <f t="shared" si="2"/>
        <v>8</v>
      </c>
      <c r="F29" s="95"/>
      <c r="G29" s="95"/>
      <c r="H29" s="84"/>
      <c r="I29" s="84"/>
      <c r="J29" s="84"/>
    </row>
    <row r="30" s="27" customFormat="1" ht="15" customHeight="1" spans="1:10">
      <c r="A30" s="59"/>
      <c r="B30" s="63"/>
      <c r="C30" s="16"/>
      <c r="D30" s="16"/>
      <c r="E30" s="17"/>
      <c r="F30" s="95"/>
      <c r="G30" s="95"/>
      <c r="H30" s="84"/>
      <c r="I30" s="84"/>
      <c r="J30" s="84"/>
    </row>
    <row r="31" s="27" customFormat="1" ht="15" customHeight="1" spans="1:10">
      <c r="A31" s="59"/>
      <c r="B31" s="63"/>
      <c r="C31" s="63"/>
      <c r="D31" s="63">
        <f t="shared" ref="D31:D42" si="3">C31-B31</f>
        <v>0</v>
      </c>
      <c r="E31" s="63">
        <f t="shared" ref="E31:E42" si="4">IF(B31=0,,ROUND(D31/B31*100,1))</f>
        <v>0</v>
      </c>
      <c r="F31" s="95"/>
      <c r="G31" s="95"/>
      <c r="H31" s="84"/>
      <c r="I31" s="84"/>
      <c r="J31" s="84"/>
    </row>
    <row r="32" s="27" customFormat="1" ht="15" customHeight="1" spans="1:10">
      <c r="A32" s="59" t="s">
        <v>74</v>
      </c>
      <c r="B32" s="63"/>
      <c r="C32" s="97">
        <v>365874</v>
      </c>
      <c r="D32" s="63"/>
      <c r="E32" s="63"/>
      <c r="F32" s="95"/>
      <c r="G32" s="95"/>
      <c r="H32" s="84"/>
      <c r="I32" s="84"/>
      <c r="J32" s="84"/>
    </row>
    <row r="33" s="27" customFormat="1" ht="15" customHeight="1" spans="1:10">
      <c r="A33" s="59" t="s">
        <v>88</v>
      </c>
      <c r="B33" s="63"/>
      <c r="C33" s="97">
        <v>513930</v>
      </c>
      <c r="D33" s="63"/>
      <c r="E33" s="63"/>
      <c r="F33" s="95"/>
      <c r="G33" s="95"/>
      <c r="H33" s="84"/>
      <c r="I33" s="84"/>
      <c r="J33" s="84"/>
    </row>
    <row r="34" s="27" customFormat="1" ht="15" customHeight="1" spans="1:10">
      <c r="A34" s="59" t="s">
        <v>76</v>
      </c>
      <c r="B34" s="63"/>
      <c r="C34" s="97">
        <v>531087</v>
      </c>
      <c r="D34" s="63"/>
      <c r="E34" s="63"/>
      <c r="F34" s="95"/>
      <c r="G34" s="95"/>
      <c r="H34" s="84"/>
      <c r="I34" s="84"/>
      <c r="J34" s="84"/>
    </row>
    <row r="35" s="27" customFormat="1" ht="15" customHeight="1" spans="1:10">
      <c r="A35" s="59" t="s">
        <v>89</v>
      </c>
      <c r="B35" s="63"/>
      <c r="C35" s="97">
        <v>497363</v>
      </c>
      <c r="D35" s="63"/>
      <c r="E35" s="63"/>
      <c r="F35" s="95"/>
      <c r="G35" s="95"/>
      <c r="H35" s="84"/>
      <c r="I35" s="84"/>
      <c r="J35" s="84"/>
    </row>
    <row r="36" s="27" customFormat="1" ht="15" customHeight="1" spans="1:10">
      <c r="A36" s="59" t="s">
        <v>79</v>
      </c>
      <c r="B36" s="63"/>
      <c r="C36" s="97"/>
      <c r="D36" s="63"/>
      <c r="E36" s="63"/>
      <c r="F36" s="95"/>
      <c r="G36" s="95"/>
      <c r="H36" s="84"/>
      <c r="I36" s="84"/>
      <c r="J36" s="84"/>
    </row>
    <row r="37" s="26" customFormat="1" ht="15" customHeight="1" spans="1:10">
      <c r="A37" s="98" t="s">
        <v>80</v>
      </c>
      <c r="B37" s="99"/>
      <c r="C37" s="100">
        <f>SUM(C32:C36,C6)</f>
        <v>2703545</v>
      </c>
      <c r="D37" s="99"/>
      <c r="E37" s="99"/>
      <c r="F37" s="94"/>
      <c r="G37" s="94"/>
      <c r="H37" s="101"/>
      <c r="I37" s="101"/>
      <c r="J37" s="101"/>
    </row>
    <row r="38" spans="3:7">
      <c r="C38" s="102"/>
      <c r="F38" s="94"/>
      <c r="G38" s="94"/>
    </row>
    <row r="39" spans="3:7">
      <c r="C39" s="82">
        <f>'19'!C38-C37</f>
        <v>0</v>
      </c>
      <c r="F39" s="94"/>
      <c r="G39" s="94"/>
    </row>
    <row r="40" spans="6:7">
      <c r="F40" s="94"/>
      <c r="G40" s="94"/>
    </row>
    <row r="41" spans="4:7">
      <c r="D41" s="82">
        <v>33402</v>
      </c>
      <c r="F41" s="94"/>
      <c r="G41" s="94"/>
    </row>
    <row r="42" spans="4:7">
      <c r="D42" s="82">
        <v>334016</v>
      </c>
      <c r="F42" s="94"/>
      <c r="G42" s="94"/>
    </row>
    <row r="43" spans="6:7">
      <c r="F43" s="94"/>
      <c r="G43" s="94"/>
    </row>
    <row r="45" spans="3:4">
      <c r="C45" s="27" t="s">
        <v>233</v>
      </c>
      <c r="D45" s="82">
        <v>23458</v>
      </c>
    </row>
  </sheetData>
  <mergeCells count="5">
    <mergeCell ref="A2:E2"/>
    <mergeCell ref="D4:E4"/>
    <mergeCell ref="A4:A5"/>
    <mergeCell ref="B4:B5"/>
    <mergeCell ref="C4:C5"/>
  </mergeCells>
  <printOptions horizontalCentered="1"/>
  <pageMargins left="0.708661417322835" right="0.708661417322835" top="0.275" bottom="0.275" header="0.236111111111111" footer="0.118055555555556"/>
  <pageSetup paperSize="9" scale="95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E28"/>
  <sheetViews>
    <sheetView showZeros="0" view="pageBreakPreview" zoomScale="85" zoomScaleNormal="70" workbookViewId="0">
      <selection activeCell="C26" sqref="C26"/>
    </sheetView>
  </sheetViews>
  <sheetFormatPr defaultColWidth="9" defaultRowHeight="13.5" outlineLevelCol="4"/>
  <cols>
    <col min="1" max="1" width="43.75" style="27" customWidth="1"/>
    <col min="2" max="2" width="21.75" style="27" customWidth="1"/>
    <col min="3" max="5" width="19.625" style="27" customWidth="1"/>
    <col min="6" max="16384" width="9" style="27"/>
  </cols>
  <sheetData>
    <row r="1" ht="22" customHeight="1" spans="1:5">
      <c r="A1" s="77" t="s">
        <v>234</v>
      </c>
      <c r="B1" s="5"/>
      <c r="C1" s="5"/>
      <c r="D1" s="5"/>
      <c r="E1" s="5"/>
    </row>
    <row r="2" s="25" customFormat="1" ht="31" customHeight="1" spans="1:5">
      <c r="A2" s="78" t="s">
        <v>235</v>
      </c>
      <c r="B2" s="78"/>
      <c r="C2" s="78"/>
      <c r="D2" s="78"/>
      <c r="E2" s="78"/>
    </row>
    <row r="3" spans="1:5">
      <c r="A3" s="77"/>
      <c r="B3" s="77"/>
      <c r="C3" s="77"/>
      <c r="D3" s="79" t="s">
        <v>10</v>
      </c>
      <c r="E3" s="79"/>
    </row>
    <row r="4" ht="18.75" customHeight="1" spans="1:5">
      <c r="A4" s="80" t="s">
        <v>11</v>
      </c>
      <c r="B4" s="19" t="s">
        <v>13</v>
      </c>
      <c r="C4" s="19" t="s">
        <v>195</v>
      </c>
      <c r="D4" s="20" t="s">
        <v>196</v>
      </c>
      <c r="E4" s="20"/>
    </row>
    <row r="5" ht="18.75" customHeight="1" spans="1:5">
      <c r="A5" s="80"/>
      <c r="B5" s="21"/>
      <c r="C5" s="21"/>
      <c r="D5" s="20" t="s">
        <v>15</v>
      </c>
      <c r="E5" s="20" t="s">
        <v>16</v>
      </c>
    </row>
    <row r="6" s="26" customFormat="1" ht="18.75" customHeight="1" spans="1:5">
      <c r="A6" s="69" t="s">
        <v>236</v>
      </c>
      <c r="B6" s="58">
        <f>'5'!C6</f>
        <v>127557</v>
      </c>
      <c r="C6" s="58">
        <f>SUM(C7:C21)</f>
        <v>248100</v>
      </c>
      <c r="D6" s="13">
        <f>C6-B6</f>
        <v>120543</v>
      </c>
      <c r="E6" s="14">
        <f t="shared" ref="E6:E21" si="0">IF(B6=0,,ROUND(D6/B6*100,1))</f>
        <v>94.5</v>
      </c>
    </row>
    <row r="7" s="27" customFormat="1" ht="18.75" customHeight="1" spans="1:5">
      <c r="A7" s="70" t="s">
        <v>93</v>
      </c>
      <c r="B7" s="42">
        <f>'5'!C7</f>
        <v>0</v>
      </c>
      <c r="C7" s="42"/>
      <c r="D7" s="16">
        <f t="shared" ref="D7:D21" si="1">C7-B7</f>
        <v>0</v>
      </c>
      <c r="E7" s="17">
        <f t="shared" si="0"/>
        <v>0</v>
      </c>
    </row>
    <row r="8" s="27" customFormat="1" ht="18.75" customHeight="1" spans="1:5">
      <c r="A8" s="70" t="s">
        <v>94</v>
      </c>
      <c r="B8" s="42">
        <f>'5'!C8</f>
        <v>0</v>
      </c>
      <c r="C8" s="42"/>
      <c r="D8" s="16">
        <f t="shared" si="1"/>
        <v>0</v>
      </c>
      <c r="E8" s="17">
        <f t="shared" si="0"/>
        <v>0</v>
      </c>
    </row>
    <row r="9" s="27" customFormat="1" ht="18.75" customHeight="1" spans="1:5">
      <c r="A9" s="71" t="s">
        <v>95</v>
      </c>
      <c r="B9" s="42">
        <f>'5'!C9</f>
        <v>0</v>
      </c>
      <c r="C9" s="42"/>
      <c r="D9" s="16">
        <f t="shared" si="1"/>
        <v>0</v>
      </c>
      <c r="E9" s="17">
        <f t="shared" si="0"/>
        <v>0</v>
      </c>
    </row>
    <row r="10" s="27" customFormat="1" ht="18.75" customHeight="1" spans="1:5">
      <c r="A10" s="71" t="s">
        <v>96</v>
      </c>
      <c r="B10" s="42">
        <f>'5'!C10</f>
        <v>0</v>
      </c>
      <c r="C10" s="42"/>
      <c r="D10" s="16">
        <f t="shared" si="1"/>
        <v>0</v>
      </c>
      <c r="E10" s="17">
        <f t="shared" si="0"/>
        <v>0</v>
      </c>
    </row>
    <row r="11" s="27" customFormat="1" ht="18.75" customHeight="1" spans="1:5">
      <c r="A11" s="71" t="s">
        <v>97</v>
      </c>
      <c r="B11" s="42">
        <f>'5'!C11</f>
        <v>0</v>
      </c>
      <c r="C11" s="42"/>
      <c r="D11" s="16">
        <f t="shared" si="1"/>
        <v>0</v>
      </c>
      <c r="E11" s="17">
        <f t="shared" si="0"/>
        <v>0</v>
      </c>
    </row>
    <row r="12" s="27" customFormat="1" ht="18.75" customHeight="1" spans="1:5">
      <c r="A12" s="71" t="s">
        <v>98</v>
      </c>
      <c r="B12" s="42">
        <f>'5'!C12</f>
        <v>106555</v>
      </c>
      <c r="C12" s="42">
        <v>232800</v>
      </c>
      <c r="D12" s="16">
        <f t="shared" si="1"/>
        <v>126245</v>
      </c>
      <c r="E12" s="17">
        <f t="shared" si="0"/>
        <v>118.5</v>
      </c>
    </row>
    <row r="13" s="27" customFormat="1" ht="18.75" customHeight="1" spans="1:5">
      <c r="A13" s="70" t="s">
        <v>99</v>
      </c>
      <c r="B13" s="42">
        <f>'5'!C13</f>
        <v>0</v>
      </c>
      <c r="C13" s="42"/>
      <c r="D13" s="16">
        <f t="shared" si="1"/>
        <v>0</v>
      </c>
      <c r="E13" s="17">
        <f t="shared" si="0"/>
        <v>0</v>
      </c>
    </row>
    <row r="14" s="27" customFormat="1" ht="18.75" customHeight="1" spans="1:5">
      <c r="A14" s="70" t="s">
        <v>100</v>
      </c>
      <c r="B14" s="42">
        <f>'5'!C14</f>
        <v>6214</v>
      </c>
      <c r="C14" s="42">
        <v>6000</v>
      </c>
      <c r="D14" s="16">
        <f t="shared" si="1"/>
        <v>-214</v>
      </c>
      <c r="E14" s="17">
        <f t="shared" si="0"/>
        <v>-3.4</v>
      </c>
    </row>
    <row r="15" s="27" customFormat="1" ht="18.75" customHeight="1" spans="1:5">
      <c r="A15" s="70" t="s">
        <v>101</v>
      </c>
      <c r="B15" s="42">
        <f>'5'!C15</f>
        <v>2628</v>
      </c>
      <c r="C15" s="42">
        <v>2000</v>
      </c>
      <c r="D15" s="16">
        <f t="shared" si="1"/>
        <v>-628</v>
      </c>
      <c r="E15" s="17">
        <f t="shared" si="0"/>
        <v>-23.9</v>
      </c>
    </row>
    <row r="16" s="27" customFormat="1" ht="18.75" customHeight="1" spans="1:5">
      <c r="A16" s="70" t="s">
        <v>102</v>
      </c>
      <c r="B16" s="42">
        <f>'5'!C16</f>
        <v>0</v>
      </c>
      <c r="C16" s="42"/>
      <c r="D16" s="16">
        <f t="shared" si="1"/>
        <v>0</v>
      </c>
      <c r="E16" s="17">
        <f t="shared" si="0"/>
        <v>0</v>
      </c>
    </row>
    <row r="17" s="27" customFormat="1" ht="18.75" customHeight="1" spans="1:5">
      <c r="A17" s="70" t="s">
        <v>103</v>
      </c>
      <c r="B17" s="42">
        <f>'5'!C17</f>
        <v>0</v>
      </c>
      <c r="C17" s="42"/>
      <c r="D17" s="16">
        <f t="shared" si="1"/>
        <v>0</v>
      </c>
      <c r="E17" s="17">
        <f t="shared" si="0"/>
        <v>0</v>
      </c>
    </row>
    <row r="18" s="27" customFormat="1" ht="18.75" customHeight="1" spans="1:5">
      <c r="A18" s="70" t="s">
        <v>104</v>
      </c>
      <c r="B18" s="42">
        <f>'5'!C18</f>
        <v>0</v>
      </c>
      <c r="C18" s="42"/>
      <c r="D18" s="16">
        <f t="shared" si="1"/>
        <v>0</v>
      </c>
      <c r="E18" s="17">
        <f t="shared" si="0"/>
        <v>0</v>
      </c>
    </row>
    <row r="19" s="27" customFormat="1" ht="18.75" customHeight="1" spans="1:5">
      <c r="A19" s="70" t="s">
        <v>105</v>
      </c>
      <c r="B19" s="42">
        <f>'5'!C19</f>
        <v>11029</v>
      </c>
      <c r="C19" s="42">
        <v>6300</v>
      </c>
      <c r="D19" s="16">
        <f t="shared" si="1"/>
        <v>-4729</v>
      </c>
      <c r="E19" s="17">
        <f t="shared" si="0"/>
        <v>-42.9</v>
      </c>
    </row>
    <row r="20" s="27" customFormat="1" ht="18.75" customHeight="1" spans="1:5">
      <c r="A20" s="70" t="s">
        <v>106</v>
      </c>
      <c r="B20" s="42">
        <f>'5'!C20</f>
        <v>1131</v>
      </c>
      <c r="C20" s="42">
        <v>1000</v>
      </c>
      <c r="D20" s="16">
        <f t="shared" si="1"/>
        <v>-131</v>
      </c>
      <c r="E20" s="17">
        <f t="shared" si="0"/>
        <v>-11.6</v>
      </c>
    </row>
    <row r="21" s="27" customFormat="1" ht="18.75" customHeight="1" spans="1:5">
      <c r="A21" s="70" t="s">
        <v>107</v>
      </c>
      <c r="B21" s="42"/>
      <c r="C21" s="42"/>
      <c r="D21" s="16">
        <f t="shared" si="1"/>
        <v>0</v>
      </c>
      <c r="E21" s="17">
        <f t="shared" si="0"/>
        <v>0</v>
      </c>
    </row>
    <row r="22" s="27" customFormat="1" ht="18.75" customHeight="1" spans="1:5">
      <c r="A22" s="72"/>
      <c r="B22" s="42"/>
      <c r="C22" s="42"/>
      <c r="D22" s="16"/>
      <c r="E22" s="17"/>
    </row>
    <row r="23" s="27" customFormat="1" ht="18.75" customHeight="1" spans="1:5">
      <c r="A23" s="73" t="s">
        <v>108</v>
      </c>
      <c r="B23" s="42"/>
      <c r="C23" s="42">
        <v>4198</v>
      </c>
      <c r="D23" s="16"/>
      <c r="E23" s="17"/>
    </row>
    <row r="24" s="27" customFormat="1" ht="18.75" customHeight="1" spans="1:5">
      <c r="A24" s="81" t="s">
        <v>237</v>
      </c>
      <c r="B24" s="42"/>
      <c r="C24" s="42"/>
      <c r="D24" s="16"/>
      <c r="E24" s="17"/>
    </row>
    <row r="25" s="27" customFormat="1" ht="18.75" customHeight="1" spans="1:5">
      <c r="A25" s="73" t="s">
        <v>238</v>
      </c>
      <c r="B25" s="42"/>
      <c r="C25" s="75">
        <v>98880</v>
      </c>
      <c r="D25" s="16"/>
      <c r="E25" s="17"/>
    </row>
    <row r="26" s="27" customFormat="1" ht="18.75" customHeight="1" spans="1:5">
      <c r="A26" s="73" t="s">
        <v>239</v>
      </c>
      <c r="B26" s="42"/>
      <c r="C26" s="74">
        <v>18039</v>
      </c>
      <c r="D26" s="16"/>
      <c r="E26" s="17"/>
    </row>
    <row r="27" s="27" customFormat="1" ht="18.75" customHeight="1" spans="1:5">
      <c r="A27" s="73" t="s">
        <v>240</v>
      </c>
      <c r="B27" s="42"/>
      <c r="C27" s="74"/>
      <c r="D27" s="16"/>
      <c r="E27" s="17"/>
    </row>
    <row r="28" s="26" customFormat="1" ht="18.75" customHeight="1" spans="1:5">
      <c r="A28" s="76" t="s">
        <v>48</v>
      </c>
      <c r="B28" s="58"/>
      <c r="C28" s="58">
        <f>SUM(C23:C27,C6)</f>
        <v>369217</v>
      </c>
      <c r="D28" s="13"/>
      <c r="E28" s="14"/>
    </row>
  </sheetData>
  <mergeCells count="6">
    <mergeCell ref="A2:E2"/>
    <mergeCell ref="D3:E3"/>
    <mergeCell ref="D4:E4"/>
    <mergeCell ref="A4:A5"/>
    <mergeCell ref="B4:B5"/>
    <mergeCell ref="C4:C5"/>
  </mergeCells>
  <printOptions horizontalCentered="1"/>
  <pageMargins left="0.708661417322835" right="0.708661417322835" top="0.550694444444444" bottom="0.472222222222222" header="0.31496062992126" footer="0.354166666666667"/>
  <pageSetup paperSize="9" scale="97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E36"/>
  <sheetViews>
    <sheetView showZeros="0" tabSelected="1" zoomScale="85" zoomScaleNormal="85" workbookViewId="0">
      <selection activeCell="E6" sqref="B6:E6"/>
    </sheetView>
  </sheetViews>
  <sheetFormatPr defaultColWidth="9" defaultRowHeight="13.5" outlineLevelCol="4"/>
  <cols>
    <col min="1" max="1" width="54.75" style="27" customWidth="1"/>
    <col min="2" max="5" width="20.625" style="27" customWidth="1"/>
    <col min="6" max="16384" width="9" style="27"/>
  </cols>
  <sheetData>
    <row r="1" ht="22" customHeight="1" spans="1:1">
      <c r="A1" s="27" t="s">
        <v>241</v>
      </c>
    </row>
    <row r="2" s="25" customFormat="1" ht="31" customHeight="1" spans="1:5">
      <c r="A2" s="51" t="s">
        <v>242</v>
      </c>
      <c r="B2" s="51"/>
      <c r="C2" s="51"/>
      <c r="D2" s="51"/>
      <c r="E2" s="51"/>
    </row>
    <row r="3" ht="18.95" customHeight="1" spans="1:5">
      <c r="A3" s="52"/>
      <c r="B3" s="53"/>
      <c r="C3" s="53"/>
      <c r="D3" s="52"/>
      <c r="E3" s="54" t="s">
        <v>10</v>
      </c>
    </row>
    <row r="4" ht="18.95" customHeight="1" spans="1:5">
      <c r="A4" s="55" t="s">
        <v>11</v>
      </c>
      <c r="B4" s="19" t="s">
        <v>199</v>
      </c>
      <c r="C4" s="19" t="s">
        <v>195</v>
      </c>
      <c r="D4" s="20" t="s">
        <v>200</v>
      </c>
      <c r="E4" s="20"/>
    </row>
    <row r="5" ht="18.95" customHeight="1" spans="1:5">
      <c r="A5" s="56"/>
      <c r="B5" s="21"/>
      <c r="C5" s="21"/>
      <c r="D5" s="20" t="s">
        <v>15</v>
      </c>
      <c r="E5" s="20" t="s">
        <v>16</v>
      </c>
    </row>
    <row r="6" s="26" customFormat="1" ht="18.95" customHeight="1" spans="1:5">
      <c r="A6" s="57" t="s">
        <v>243</v>
      </c>
      <c r="B6" s="58">
        <f>SUM(B7:B27)</f>
        <v>391288</v>
      </c>
      <c r="C6" s="58">
        <f>SUM(C7:C25)</f>
        <v>324937</v>
      </c>
      <c r="D6" s="13">
        <f>C6-B6</f>
        <v>-66351</v>
      </c>
      <c r="E6" s="14">
        <f>IF(B6=0,,ROUND(D6/B6*100,1))</f>
        <v>-17</v>
      </c>
    </row>
    <row r="7" s="27" customFormat="1" ht="18.95" customHeight="1" spans="1:5">
      <c r="A7" s="59" t="s">
        <v>116</v>
      </c>
      <c r="B7" s="42"/>
      <c r="C7" s="42"/>
      <c r="D7" s="16">
        <f>C7-B7</f>
        <v>0</v>
      </c>
      <c r="E7" s="17">
        <f>IF(B7=0,,ROUND(D7/B7*100,1))</f>
        <v>0</v>
      </c>
    </row>
    <row r="8" s="27" customFormat="1" ht="18.95" customHeight="1" spans="1:5">
      <c r="A8" s="59" t="s">
        <v>117</v>
      </c>
      <c r="B8" s="42"/>
      <c r="C8" s="42"/>
      <c r="D8" s="16">
        <f>C8-B8</f>
        <v>0</v>
      </c>
      <c r="E8" s="17">
        <f>IF(B8=0,,ROUND(D8/B8*100,1))</f>
        <v>0</v>
      </c>
    </row>
    <row r="9" s="27" customFormat="1" ht="18.95" customHeight="1" spans="1:5">
      <c r="A9" s="59" t="s">
        <v>118</v>
      </c>
      <c r="B9" s="42"/>
      <c r="C9" s="42"/>
      <c r="D9" s="16"/>
      <c r="E9" s="17"/>
    </row>
    <row r="10" s="27" customFormat="1" ht="18.95" customHeight="1" spans="1:5">
      <c r="A10" s="59" t="s">
        <v>119</v>
      </c>
      <c r="B10" s="42">
        <v>1200</v>
      </c>
      <c r="C10" s="42">
        <v>2000</v>
      </c>
      <c r="D10" s="16">
        <f t="shared" ref="D10:D26" si="0">C10-B10</f>
        <v>800</v>
      </c>
      <c r="E10" s="17">
        <f t="shared" ref="E10:E26" si="1">IF(B10=0,,ROUND(D10/B10*100,1))</f>
        <v>66.7</v>
      </c>
    </row>
    <row r="11" s="27" customFormat="1" ht="18.95" customHeight="1" spans="1:5">
      <c r="A11" s="59" t="s">
        <v>120</v>
      </c>
      <c r="B11" s="42"/>
      <c r="C11" s="42"/>
      <c r="D11" s="16">
        <f t="shared" si="0"/>
        <v>0</v>
      </c>
      <c r="E11" s="17">
        <f t="shared" si="1"/>
        <v>0</v>
      </c>
    </row>
    <row r="12" s="27" customFormat="1" ht="18.95" customHeight="1" spans="1:5">
      <c r="A12" s="59" t="s">
        <v>121</v>
      </c>
      <c r="B12" s="42">
        <v>100015</v>
      </c>
      <c r="C12" s="42">
        <v>131531</v>
      </c>
      <c r="D12" s="16">
        <f t="shared" si="0"/>
        <v>31516</v>
      </c>
      <c r="E12" s="17">
        <f t="shared" si="1"/>
        <v>31.5</v>
      </c>
    </row>
    <row r="13" s="27" customFormat="1" ht="18.95" customHeight="1" spans="1:5">
      <c r="A13" s="59" t="s">
        <v>122</v>
      </c>
      <c r="B13" s="42"/>
      <c r="C13" s="42"/>
      <c r="D13" s="16">
        <f t="shared" si="0"/>
        <v>0</v>
      </c>
      <c r="E13" s="17">
        <f t="shared" si="1"/>
        <v>0</v>
      </c>
    </row>
    <row r="14" s="27" customFormat="1" ht="18.95" customHeight="1" spans="1:5">
      <c r="A14" s="59" t="s">
        <v>123</v>
      </c>
      <c r="B14" s="42">
        <v>460</v>
      </c>
      <c r="C14" s="42">
        <v>400</v>
      </c>
      <c r="D14" s="16">
        <f t="shared" si="0"/>
        <v>-60</v>
      </c>
      <c r="E14" s="17">
        <f t="shared" si="1"/>
        <v>-13</v>
      </c>
    </row>
    <row r="15" s="27" customFormat="1" ht="18.95" customHeight="1" spans="1:5">
      <c r="A15" s="59" t="s">
        <v>124</v>
      </c>
      <c r="B15" s="42">
        <v>1100</v>
      </c>
      <c r="C15" s="42">
        <v>2000</v>
      </c>
      <c r="D15" s="16">
        <f t="shared" si="0"/>
        <v>900</v>
      </c>
      <c r="E15" s="17">
        <f t="shared" si="1"/>
        <v>81.8</v>
      </c>
    </row>
    <row r="16" s="27" customFormat="1" ht="18.95" customHeight="1" spans="1:5">
      <c r="A16" s="59" t="s">
        <v>125</v>
      </c>
      <c r="B16" s="42">
        <v>6000</v>
      </c>
      <c r="C16" s="42">
        <v>6300</v>
      </c>
      <c r="D16" s="16">
        <f t="shared" si="0"/>
        <v>300</v>
      </c>
      <c r="E16" s="17">
        <f t="shared" si="1"/>
        <v>5</v>
      </c>
    </row>
    <row r="17" s="27" customFormat="1" ht="18.95" customHeight="1" spans="1:5">
      <c r="A17" s="59" t="s">
        <v>126</v>
      </c>
      <c r="B17" s="42"/>
      <c r="C17" s="42"/>
      <c r="D17" s="16">
        <f t="shared" si="0"/>
        <v>0</v>
      </c>
      <c r="E17" s="17">
        <f t="shared" si="1"/>
        <v>0</v>
      </c>
    </row>
    <row r="18" s="27" customFormat="1" ht="18.95" customHeight="1" spans="1:5">
      <c r="A18" s="59" t="s">
        <v>127</v>
      </c>
      <c r="B18" s="42"/>
      <c r="C18" s="42"/>
      <c r="D18" s="16">
        <f t="shared" si="0"/>
        <v>0</v>
      </c>
      <c r="E18" s="17">
        <f t="shared" si="1"/>
        <v>0</v>
      </c>
    </row>
    <row r="19" s="27" customFormat="1" ht="18.95" customHeight="1" spans="1:5">
      <c r="A19" s="59" t="s">
        <v>62</v>
      </c>
      <c r="B19" s="42"/>
      <c r="C19" s="42"/>
      <c r="D19" s="16">
        <f t="shared" si="0"/>
        <v>0</v>
      </c>
      <c r="E19" s="17">
        <f t="shared" si="1"/>
        <v>0</v>
      </c>
    </row>
    <row r="20" s="27" customFormat="1" ht="18.95" customHeight="1" spans="1:5">
      <c r="A20" s="59" t="s">
        <v>63</v>
      </c>
      <c r="B20" s="42"/>
      <c r="C20" s="42"/>
      <c r="D20" s="16">
        <f t="shared" si="0"/>
        <v>0</v>
      </c>
      <c r="E20" s="17">
        <f t="shared" si="1"/>
        <v>0</v>
      </c>
    </row>
    <row r="21" s="27" customFormat="1" ht="18.95" customHeight="1" spans="1:5">
      <c r="A21" s="59" t="s">
        <v>129</v>
      </c>
      <c r="B21" s="42">
        <v>190634</v>
      </c>
      <c r="C21" s="42">
        <v>82425</v>
      </c>
      <c r="D21" s="16">
        <f t="shared" si="0"/>
        <v>-108209</v>
      </c>
      <c r="E21" s="17">
        <f t="shared" si="1"/>
        <v>-56.8</v>
      </c>
    </row>
    <row r="22" s="27" customFormat="1" ht="18.95" customHeight="1" spans="1:5">
      <c r="A22" s="59" t="s">
        <v>130</v>
      </c>
      <c r="B22" s="42">
        <v>850</v>
      </c>
      <c r="C22" s="42">
        <v>1000</v>
      </c>
      <c r="D22" s="16">
        <f t="shared" si="0"/>
        <v>150</v>
      </c>
      <c r="E22" s="17">
        <f t="shared" si="1"/>
        <v>17.6</v>
      </c>
    </row>
    <row r="23" s="27" customFormat="1" ht="18.95" customHeight="1" spans="1:5">
      <c r="A23" s="59" t="s">
        <v>131</v>
      </c>
      <c r="B23" s="42">
        <v>6000</v>
      </c>
      <c r="C23" s="42">
        <v>5900</v>
      </c>
      <c r="D23" s="16">
        <f t="shared" si="0"/>
        <v>-100</v>
      </c>
      <c r="E23" s="17">
        <f t="shared" si="1"/>
        <v>-1.7</v>
      </c>
    </row>
    <row r="24" s="27" customFormat="1" ht="18.95" customHeight="1" spans="1:5">
      <c r="A24" s="59" t="s">
        <v>132</v>
      </c>
      <c r="B24" s="42">
        <v>84869</v>
      </c>
      <c r="C24" s="42">
        <v>93181</v>
      </c>
      <c r="D24" s="16">
        <f t="shared" si="0"/>
        <v>8312</v>
      </c>
      <c r="E24" s="17">
        <f t="shared" si="1"/>
        <v>9.8</v>
      </c>
    </row>
    <row r="25" s="27" customFormat="1" ht="18.95" customHeight="1" spans="1:5">
      <c r="A25" s="59" t="s">
        <v>133</v>
      </c>
      <c r="B25" s="42">
        <v>160</v>
      </c>
      <c r="C25" s="42">
        <v>200</v>
      </c>
      <c r="D25" s="16">
        <f t="shared" si="0"/>
        <v>40</v>
      </c>
      <c r="E25" s="17">
        <f t="shared" si="1"/>
        <v>25</v>
      </c>
    </row>
    <row r="26" s="27" customFormat="1" ht="18.95" customHeight="1" spans="1:5">
      <c r="A26" s="60" t="s">
        <v>134</v>
      </c>
      <c r="B26" s="42"/>
      <c r="C26" s="42"/>
      <c r="D26" s="16">
        <f t="shared" si="0"/>
        <v>0</v>
      </c>
      <c r="E26" s="17">
        <f t="shared" si="1"/>
        <v>0</v>
      </c>
    </row>
    <row r="27" s="27" customFormat="1" ht="18.95" customHeight="1" spans="1:5">
      <c r="A27" s="61"/>
      <c r="B27" s="42"/>
      <c r="C27" s="42"/>
      <c r="D27" s="16"/>
      <c r="E27" s="17"/>
    </row>
    <row r="28" s="27" customFormat="1" ht="20.1" customHeight="1" spans="1:5">
      <c r="A28" s="61" t="s">
        <v>244</v>
      </c>
      <c r="B28" s="64"/>
      <c r="C28" s="42">
        <v>2202</v>
      </c>
      <c r="D28" s="16"/>
      <c r="E28" s="17">
        <f t="shared" ref="E28:E45" si="2">IF(B28=0,,ROUND(D28/B28*100,1))</f>
        <v>0</v>
      </c>
    </row>
    <row r="29" s="27" customFormat="1" ht="20.1" customHeight="1" spans="1:5">
      <c r="A29" s="61" t="s">
        <v>245</v>
      </c>
      <c r="B29" s="64"/>
      <c r="C29" s="42">
        <v>41482</v>
      </c>
      <c r="D29" s="16"/>
      <c r="E29" s="17"/>
    </row>
    <row r="30" s="27" customFormat="1" ht="20.1" customHeight="1" spans="1:5">
      <c r="A30" s="61" t="s">
        <v>246</v>
      </c>
      <c r="B30" s="42"/>
      <c r="C30" s="74">
        <v>596</v>
      </c>
      <c r="D30" s="16"/>
      <c r="E30" s="17"/>
    </row>
    <row r="31" s="27" customFormat="1" ht="20.1" customHeight="1" spans="1:5">
      <c r="A31" s="61" t="s">
        <v>169</v>
      </c>
      <c r="B31" s="75"/>
      <c r="C31" s="75"/>
      <c r="D31" s="47"/>
      <c r="E31" s="48"/>
    </row>
    <row r="32" s="26" customFormat="1" ht="20.1" customHeight="1" spans="1:5">
      <c r="A32" s="66" t="s">
        <v>80</v>
      </c>
      <c r="B32" s="58"/>
      <c r="C32" s="58">
        <f>SUM(C28:C31,C6)</f>
        <v>369217</v>
      </c>
      <c r="D32" s="49"/>
      <c r="E32" s="50"/>
    </row>
    <row r="33" spans="3:3">
      <c r="C33" s="46"/>
    </row>
    <row r="34" spans="4:5">
      <c r="D34" s="27">
        <f>C34-B34</f>
        <v>0</v>
      </c>
      <c r="E34" s="27">
        <f t="shared" si="2"/>
        <v>0</v>
      </c>
    </row>
    <row r="35" spans="3:5">
      <c r="C35" s="27">
        <f>'21'!C28-C32</f>
        <v>0</v>
      </c>
      <c r="E35" s="27">
        <f t="shared" si="2"/>
        <v>0</v>
      </c>
    </row>
    <row r="36" spans="4:5">
      <c r="D36" s="27">
        <f>C36-B36</f>
        <v>0</v>
      </c>
      <c r="E36" s="27">
        <f t="shared" si="2"/>
        <v>0</v>
      </c>
    </row>
  </sheetData>
  <mergeCells count="5">
    <mergeCell ref="A2:E2"/>
    <mergeCell ref="D4:E4"/>
    <mergeCell ref="A4:A5"/>
    <mergeCell ref="B4:B5"/>
    <mergeCell ref="C4:C5"/>
  </mergeCells>
  <printOptions horizontalCentered="1"/>
  <pageMargins left="0.707638888888889" right="0.707638888888889" top="0.354166666666667" bottom="0.393055555555556" header="0.313888888888889" footer="0.313888888888889"/>
  <pageSetup paperSize="9" scale="86" orientation="landscape"/>
  <headerFooter/>
  <ignoredErrors>
    <ignoredError sqref="B6" formulaRange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E31"/>
  <sheetViews>
    <sheetView showZeros="0" view="pageBreakPreview" zoomScale="85" zoomScaleNormal="85" topLeftCell="A3" workbookViewId="0">
      <selection activeCell="E15" sqref="E15"/>
    </sheetView>
  </sheetViews>
  <sheetFormatPr defaultColWidth="9" defaultRowHeight="13.5" outlineLevelCol="4"/>
  <cols>
    <col min="1" max="1" width="45.25" style="27" customWidth="1"/>
    <col min="2" max="5" width="22.875" style="27" customWidth="1"/>
    <col min="6" max="16384" width="9" style="27"/>
  </cols>
  <sheetData>
    <row r="1" ht="22" customHeight="1" spans="1:1">
      <c r="A1" s="27" t="s">
        <v>247</v>
      </c>
    </row>
    <row r="2" s="25" customFormat="1" ht="31" customHeight="1" spans="1:5">
      <c r="A2" s="28" t="s">
        <v>248</v>
      </c>
      <c r="B2" s="28"/>
      <c r="C2" s="28"/>
      <c r="D2" s="28"/>
      <c r="E2" s="28"/>
    </row>
    <row r="3" ht="18.95" customHeight="1" spans="1:5">
      <c r="A3" s="67"/>
      <c r="B3" s="5"/>
      <c r="C3" s="5"/>
      <c r="D3" s="5"/>
      <c r="E3" s="29" t="s">
        <v>10</v>
      </c>
    </row>
    <row r="4" ht="18.95" customHeight="1" spans="1:5">
      <c r="A4" s="68" t="s">
        <v>194</v>
      </c>
      <c r="B4" s="19" t="s">
        <v>13</v>
      </c>
      <c r="C4" s="19" t="s">
        <v>195</v>
      </c>
      <c r="D4" s="20" t="s">
        <v>196</v>
      </c>
      <c r="E4" s="20"/>
    </row>
    <row r="5" ht="18.95" customHeight="1" spans="1:5">
      <c r="A5" s="68"/>
      <c r="B5" s="21"/>
      <c r="C5" s="21"/>
      <c r="D5" s="20" t="s">
        <v>15</v>
      </c>
      <c r="E5" s="20" t="s">
        <v>16</v>
      </c>
    </row>
    <row r="6" s="26" customFormat="1" ht="19.5" customHeight="1" spans="1:5">
      <c r="A6" s="69" t="s">
        <v>236</v>
      </c>
      <c r="B6" s="58">
        <f>'7'!C6</f>
        <v>44678</v>
      </c>
      <c r="C6" s="58">
        <f>SUM(C7:C21)</f>
        <v>63000</v>
      </c>
      <c r="D6" s="13">
        <f>C6-B6</f>
        <v>18322</v>
      </c>
      <c r="E6" s="14">
        <f t="shared" ref="E6:E40" si="0">IF(B6=0,,ROUND(D6/B6*100,1))</f>
        <v>41</v>
      </c>
    </row>
    <row r="7" s="27" customFormat="1" ht="19.5" customHeight="1" spans="1:5">
      <c r="A7" s="70" t="s">
        <v>93</v>
      </c>
      <c r="B7" s="42">
        <f>'7'!C7</f>
        <v>0</v>
      </c>
      <c r="C7" s="42"/>
      <c r="D7" s="16">
        <f t="shared" ref="D7:D22" si="1">C7-B7</f>
        <v>0</v>
      </c>
      <c r="E7" s="17">
        <f t="shared" si="0"/>
        <v>0</v>
      </c>
    </row>
    <row r="8" s="27" customFormat="1" ht="19.5" customHeight="1" spans="1:5">
      <c r="A8" s="70" t="s">
        <v>94</v>
      </c>
      <c r="B8" s="42">
        <f>'7'!C8</f>
        <v>0</v>
      </c>
      <c r="C8" s="42"/>
      <c r="D8" s="16">
        <f t="shared" si="1"/>
        <v>0</v>
      </c>
      <c r="E8" s="17">
        <f t="shared" si="0"/>
        <v>0</v>
      </c>
    </row>
    <row r="9" s="27" customFormat="1" ht="19.5" customHeight="1" spans="1:5">
      <c r="A9" s="71" t="s">
        <v>95</v>
      </c>
      <c r="B9" s="42">
        <f>'7'!C9</f>
        <v>0</v>
      </c>
      <c r="C9" s="42"/>
      <c r="D9" s="16">
        <f t="shared" si="1"/>
        <v>0</v>
      </c>
      <c r="E9" s="17">
        <f t="shared" si="0"/>
        <v>0</v>
      </c>
    </row>
    <row r="10" s="27" customFormat="1" ht="19.5" customHeight="1" spans="1:5">
      <c r="A10" s="71" t="s">
        <v>96</v>
      </c>
      <c r="B10" s="42">
        <f>'7'!C10</f>
        <v>0</v>
      </c>
      <c r="C10" s="42"/>
      <c r="D10" s="16">
        <f t="shared" si="1"/>
        <v>0</v>
      </c>
      <c r="E10" s="17">
        <f t="shared" si="0"/>
        <v>0</v>
      </c>
    </row>
    <row r="11" s="27" customFormat="1" ht="19.5" customHeight="1" spans="1:5">
      <c r="A11" s="71" t="s">
        <v>97</v>
      </c>
      <c r="B11" s="42">
        <f>'7'!C11</f>
        <v>0</v>
      </c>
      <c r="C11" s="42"/>
      <c r="D11" s="16">
        <f t="shared" si="1"/>
        <v>0</v>
      </c>
      <c r="E11" s="17">
        <f t="shared" si="0"/>
        <v>0</v>
      </c>
    </row>
    <row r="12" s="27" customFormat="1" ht="19.5" customHeight="1" spans="1:5">
      <c r="A12" s="71" t="s">
        <v>98</v>
      </c>
      <c r="B12" s="42">
        <f>'7'!C12</f>
        <v>30424</v>
      </c>
      <c r="C12" s="42">
        <v>50000</v>
      </c>
      <c r="D12" s="16">
        <f t="shared" si="1"/>
        <v>19576</v>
      </c>
      <c r="E12" s="17">
        <f t="shared" si="0"/>
        <v>64.3</v>
      </c>
    </row>
    <row r="13" s="27" customFormat="1" ht="19.5" customHeight="1" spans="1:5">
      <c r="A13" s="70" t="s">
        <v>99</v>
      </c>
      <c r="B13" s="42">
        <f>'7'!C13</f>
        <v>0</v>
      </c>
      <c r="C13" s="42"/>
      <c r="D13" s="16">
        <f t="shared" si="1"/>
        <v>0</v>
      </c>
      <c r="E13" s="17">
        <f t="shared" si="0"/>
        <v>0</v>
      </c>
    </row>
    <row r="14" s="27" customFormat="1" ht="19.5" customHeight="1" spans="1:5">
      <c r="A14" s="70" t="s">
        <v>100</v>
      </c>
      <c r="B14" s="42">
        <v>6214</v>
      </c>
      <c r="C14" s="42">
        <v>6000</v>
      </c>
      <c r="D14" s="16">
        <f t="shared" si="1"/>
        <v>-214</v>
      </c>
      <c r="E14" s="17">
        <f t="shared" si="0"/>
        <v>-3.4</v>
      </c>
    </row>
    <row r="15" s="27" customFormat="1" ht="19.5" customHeight="1" spans="1:5">
      <c r="A15" s="70" t="s">
        <v>101</v>
      </c>
      <c r="B15" s="42">
        <f>'7'!C15</f>
        <v>0</v>
      </c>
      <c r="C15" s="42"/>
      <c r="D15" s="16">
        <f t="shared" si="1"/>
        <v>0</v>
      </c>
      <c r="E15" s="17">
        <f t="shared" si="0"/>
        <v>0</v>
      </c>
    </row>
    <row r="16" s="27" customFormat="1" ht="19.5" customHeight="1" spans="1:5">
      <c r="A16" s="70" t="s">
        <v>102</v>
      </c>
      <c r="B16" s="42">
        <f>'7'!C16</f>
        <v>0</v>
      </c>
      <c r="C16" s="42"/>
      <c r="D16" s="16">
        <f t="shared" si="1"/>
        <v>0</v>
      </c>
      <c r="E16" s="17">
        <f t="shared" si="0"/>
        <v>0</v>
      </c>
    </row>
    <row r="17" s="27" customFormat="1" ht="19.5" customHeight="1" spans="1:5">
      <c r="A17" s="70" t="s">
        <v>103</v>
      </c>
      <c r="B17" s="42">
        <f>'7'!C17</f>
        <v>0</v>
      </c>
      <c r="C17" s="42"/>
      <c r="D17" s="16">
        <f t="shared" si="1"/>
        <v>0</v>
      </c>
      <c r="E17" s="17">
        <f t="shared" si="0"/>
        <v>0</v>
      </c>
    </row>
    <row r="18" s="27" customFormat="1" ht="19.5" customHeight="1" spans="1:5">
      <c r="A18" s="70" t="s">
        <v>104</v>
      </c>
      <c r="B18" s="42">
        <f>'7'!C18</f>
        <v>0</v>
      </c>
      <c r="C18" s="42"/>
      <c r="D18" s="16">
        <f t="shared" si="1"/>
        <v>0</v>
      </c>
      <c r="E18" s="17">
        <f t="shared" si="0"/>
        <v>0</v>
      </c>
    </row>
    <row r="19" s="27" customFormat="1" ht="19.5" customHeight="1" spans="1:5">
      <c r="A19" s="70" t="s">
        <v>105</v>
      </c>
      <c r="B19" s="42">
        <f>'7'!C19</f>
        <v>6909</v>
      </c>
      <c r="C19" s="42">
        <v>6000</v>
      </c>
      <c r="D19" s="16">
        <f t="shared" si="1"/>
        <v>-909</v>
      </c>
      <c r="E19" s="17">
        <f t="shared" si="0"/>
        <v>-13.2</v>
      </c>
    </row>
    <row r="20" s="27" customFormat="1" ht="19.5" customHeight="1" spans="1:5">
      <c r="A20" s="70" t="s">
        <v>106</v>
      </c>
      <c r="B20" s="42">
        <f>'7'!C20</f>
        <v>1131</v>
      </c>
      <c r="C20" s="42">
        <v>1000</v>
      </c>
      <c r="D20" s="16">
        <f t="shared" si="1"/>
        <v>-131</v>
      </c>
      <c r="E20" s="17">
        <f t="shared" si="0"/>
        <v>-11.6</v>
      </c>
    </row>
    <row r="21" s="27" customFormat="1" ht="19.5" customHeight="1" spans="1:5">
      <c r="A21" s="70" t="s">
        <v>107</v>
      </c>
      <c r="B21" s="42"/>
      <c r="C21" s="42"/>
      <c r="D21" s="16">
        <f t="shared" si="1"/>
        <v>0</v>
      </c>
      <c r="E21" s="17">
        <f t="shared" si="0"/>
        <v>0</v>
      </c>
    </row>
    <row r="22" s="27" customFormat="1" ht="19.5" customHeight="1" spans="1:5">
      <c r="A22" s="72"/>
      <c r="B22" s="42"/>
      <c r="C22" s="42"/>
      <c r="D22" s="16">
        <f t="shared" si="1"/>
        <v>0</v>
      </c>
      <c r="E22" s="17">
        <f t="shared" si="0"/>
        <v>0</v>
      </c>
    </row>
    <row r="23" s="27" customFormat="1" ht="19.5" customHeight="1" spans="1:5">
      <c r="A23" s="73" t="s">
        <v>108</v>
      </c>
      <c r="B23" s="42"/>
      <c r="C23" s="74">
        <f>'21'!C23</f>
        <v>4198</v>
      </c>
      <c r="D23" s="16"/>
      <c r="E23" s="17"/>
    </row>
    <row r="24" s="27" customFormat="1" ht="19.5" customHeight="1" spans="1:5">
      <c r="A24" s="73" t="s">
        <v>138</v>
      </c>
      <c r="B24" s="42"/>
      <c r="C24" s="74">
        <v>2502</v>
      </c>
      <c r="D24" s="16"/>
      <c r="E24" s="17"/>
    </row>
    <row r="25" s="27" customFormat="1" ht="19.5" customHeight="1" spans="1:5">
      <c r="A25" s="73" t="s">
        <v>109</v>
      </c>
      <c r="B25" s="42"/>
      <c r="C25" s="75">
        <v>27973</v>
      </c>
      <c r="D25" s="16"/>
      <c r="E25" s="17"/>
    </row>
    <row r="26" s="27" customFormat="1" ht="19.5" customHeight="1" spans="1:5">
      <c r="A26" s="73" t="s">
        <v>111</v>
      </c>
      <c r="B26" s="42"/>
      <c r="C26" s="74">
        <v>12014</v>
      </c>
      <c r="D26" s="16"/>
      <c r="E26" s="17"/>
    </row>
    <row r="27" s="27" customFormat="1" ht="19.5" customHeight="1" spans="1:5">
      <c r="A27" s="73" t="s">
        <v>112</v>
      </c>
      <c r="B27" s="42"/>
      <c r="C27" s="74"/>
      <c r="D27" s="16"/>
      <c r="E27" s="17"/>
    </row>
    <row r="28" s="26" customFormat="1" ht="19.5" customHeight="1" spans="1:5">
      <c r="A28" s="76" t="s">
        <v>48</v>
      </c>
      <c r="B28" s="58"/>
      <c r="C28" s="58">
        <f>SUM(C23:C27,C6)</f>
        <v>109687</v>
      </c>
      <c r="D28" s="13"/>
      <c r="E28" s="14"/>
    </row>
    <row r="29" spans="3:3">
      <c r="C29" s="46"/>
    </row>
    <row r="31" spans="4:5">
      <c r="D31" s="27">
        <f>C31-B31</f>
        <v>0</v>
      </c>
      <c r="E31" s="27">
        <f t="shared" si="0"/>
        <v>0</v>
      </c>
    </row>
  </sheetData>
  <mergeCells count="5">
    <mergeCell ref="A2:E2"/>
    <mergeCell ref="D4:E4"/>
    <mergeCell ref="A4:A5"/>
    <mergeCell ref="B4:B5"/>
    <mergeCell ref="C4:C5"/>
  </mergeCells>
  <printOptions horizontalCentered="1"/>
  <pageMargins left="0.707638888888889" right="0.707638888888889" top="0.459027777777778" bottom="0.45" header="0.313888888888889" footer="0.313888888888889"/>
  <pageSetup paperSize="9" scale="9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E34"/>
  <sheetViews>
    <sheetView showZeros="0" view="pageBreakPreview" zoomScale="90" zoomScaleNormal="85" workbookViewId="0">
      <selection activeCell="C12" sqref="C12"/>
    </sheetView>
  </sheetViews>
  <sheetFormatPr defaultColWidth="9" defaultRowHeight="13.5" outlineLevelCol="4"/>
  <cols>
    <col min="1" max="1" width="46.375" style="27" customWidth="1"/>
    <col min="2" max="5" width="20.625" style="27" customWidth="1"/>
    <col min="6" max="16384" width="9" style="27"/>
  </cols>
  <sheetData>
    <row r="1" ht="22" customHeight="1" spans="1:1">
      <c r="A1" s="27" t="s">
        <v>249</v>
      </c>
    </row>
    <row r="2" s="25" customFormat="1" ht="31" customHeight="1" spans="1:5">
      <c r="A2" s="51" t="s">
        <v>250</v>
      </c>
      <c r="B2" s="51"/>
      <c r="C2" s="51"/>
      <c r="D2" s="51"/>
      <c r="E2" s="51"/>
    </row>
    <row r="3" ht="18.95" customHeight="1" spans="1:5">
      <c r="A3" s="52"/>
      <c r="B3" s="53"/>
      <c r="C3" s="53"/>
      <c r="D3" s="52"/>
      <c r="E3" s="54" t="s">
        <v>10</v>
      </c>
    </row>
    <row r="4" ht="18.95" customHeight="1" spans="1:5">
      <c r="A4" s="55" t="s">
        <v>11</v>
      </c>
      <c r="B4" s="19" t="s">
        <v>199</v>
      </c>
      <c r="C4" s="19" t="s">
        <v>195</v>
      </c>
      <c r="D4" s="20" t="s">
        <v>200</v>
      </c>
      <c r="E4" s="20"/>
    </row>
    <row r="5" ht="18.95" customHeight="1" spans="1:5">
      <c r="A5" s="56"/>
      <c r="B5" s="21"/>
      <c r="C5" s="21"/>
      <c r="D5" s="20" t="s">
        <v>15</v>
      </c>
      <c r="E5" s="20" t="s">
        <v>16</v>
      </c>
    </row>
    <row r="6" s="26" customFormat="1" ht="18.95" customHeight="1" spans="1:5">
      <c r="A6" s="57" t="s">
        <v>243</v>
      </c>
      <c r="B6" s="58">
        <f>SUM(B7:B24)</f>
        <v>129542</v>
      </c>
      <c r="C6" s="58">
        <f>SUM(C7:C23)</f>
        <v>85250</v>
      </c>
      <c r="D6" s="13">
        <f t="shared" ref="D6:D23" si="0">C6-B6</f>
        <v>-44292</v>
      </c>
      <c r="E6" s="14">
        <f t="shared" ref="E6:E23" si="1">IF(B6=0,,ROUND(D6/B6*100,1))</f>
        <v>-34.2</v>
      </c>
    </row>
    <row r="7" s="27" customFormat="1" ht="18.95" customHeight="1" spans="1:5">
      <c r="A7" s="59" t="s">
        <v>116</v>
      </c>
      <c r="B7" s="42"/>
      <c r="C7" s="42"/>
      <c r="D7" s="16">
        <f t="shared" si="0"/>
        <v>0</v>
      </c>
      <c r="E7" s="17">
        <f t="shared" si="1"/>
        <v>0</v>
      </c>
    </row>
    <row r="8" s="27" customFormat="1" ht="18.95" customHeight="1" spans="1:5">
      <c r="A8" s="59" t="s">
        <v>117</v>
      </c>
      <c r="B8" s="42"/>
      <c r="C8" s="42"/>
      <c r="D8" s="16">
        <f t="shared" si="0"/>
        <v>0</v>
      </c>
      <c r="E8" s="17">
        <f t="shared" si="1"/>
        <v>0</v>
      </c>
    </row>
    <row r="9" s="27" customFormat="1" ht="18.95" customHeight="1" spans="1:5">
      <c r="A9" s="59" t="s">
        <v>119</v>
      </c>
      <c r="B9" s="42"/>
      <c r="C9" s="42"/>
      <c r="D9" s="16">
        <f t="shared" si="0"/>
        <v>0</v>
      </c>
      <c r="E9" s="17">
        <f t="shared" si="1"/>
        <v>0</v>
      </c>
    </row>
    <row r="10" s="27" customFormat="1" ht="18.95" customHeight="1" spans="1:5">
      <c r="A10" s="59" t="s">
        <v>120</v>
      </c>
      <c r="B10" s="42"/>
      <c r="C10" s="42"/>
      <c r="D10" s="16">
        <f t="shared" si="0"/>
        <v>0</v>
      </c>
      <c r="E10" s="17">
        <f t="shared" si="1"/>
        <v>0</v>
      </c>
    </row>
    <row r="11" s="27" customFormat="1" ht="18.95" customHeight="1" spans="1:5">
      <c r="A11" s="59" t="s">
        <v>121</v>
      </c>
      <c r="B11" s="42">
        <v>12000</v>
      </c>
      <c r="C11" s="42">
        <v>34951</v>
      </c>
      <c r="D11" s="16">
        <f t="shared" si="0"/>
        <v>22951</v>
      </c>
      <c r="E11" s="17">
        <f t="shared" si="1"/>
        <v>191.3</v>
      </c>
    </row>
    <row r="12" s="27" customFormat="1" ht="18.95" customHeight="1" spans="1:5">
      <c r="A12" s="59" t="s">
        <v>122</v>
      </c>
      <c r="B12" s="42"/>
      <c r="C12" s="42"/>
      <c r="D12" s="16">
        <f t="shared" si="0"/>
        <v>0</v>
      </c>
      <c r="E12" s="17">
        <f t="shared" si="1"/>
        <v>0</v>
      </c>
    </row>
    <row r="13" s="27" customFormat="1" ht="18.95" customHeight="1" spans="1:5">
      <c r="A13" s="59" t="s">
        <v>123</v>
      </c>
      <c r="B13" s="42"/>
      <c r="C13" s="42"/>
      <c r="D13" s="16">
        <f t="shared" si="0"/>
        <v>0</v>
      </c>
      <c r="E13" s="17">
        <f t="shared" si="1"/>
        <v>0</v>
      </c>
    </row>
    <row r="14" s="27" customFormat="1" ht="18.95" customHeight="1" spans="1:5">
      <c r="A14" s="59" t="s">
        <v>124</v>
      </c>
      <c r="B14" s="42"/>
      <c r="C14" s="42"/>
      <c r="D14" s="16">
        <f t="shared" si="0"/>
        <v>0</v>
      </c>
      <c r="E14" s="17">
        <f t="shared" si="1"/>
        <v>0</v>
      </c>
    </row>
    <row r="15" s="27" customFormat="1" ht="18.95" customHeight="1" spans="1:5">
      <c r="A15" s="59" t="s">
        <v>125</v>
      </c>
      <c r="B15" s="42">
        <v>5500</v>
      </c>
      <c r="C15" s="42">
        <v>5350</v>
      </c>
      <c r="D15" s="16">
        <f t="shared" si="0"/>
        <v>-150</v>
      </c>
      <c r="E15" s="17">
        <f t="shared" si="1"/>
        <v>-2.7</v>
      </c>
    </row>
    <row r="16" s="27" customFormat="1" ht="18.95" customHeight="1" spans="1:5">
      <c r="A16" s="59" t="s">
        <v>126</v>
      </c>
      <c r="B16" s="42"/>
      <c r="C16" s="42"/>
      <c r="D16" s="16">
        <f t="shared" si="0"/>
        <v>0</v>
      </c>
      <c r="E16" s="17">
        <f t="shared" si="1"/>
        <v>0</v>
      </c>
    </row>
    <row r="17" s="27" customFormat="1" ht="18.95" customHeight="1" spans="1:5">
      <c r="A17" s="59" t="s">
        <v>62</v>
      </c>
      <c r="B17" s="42"/>
      <c r="C17" s="42"/>
      <c r="D17" s="16">
        <f t="shared" si="0"/>
        <v>0</v>
      </c>
      <c r="E17" s="17">
        <f t="shared" si="1"/>
        <v>0</v>
      </c>
    </row>
    <row r="18" s="27" customFormat="1" ht="18.95" customHeight="1" spans="1:5">
      <c r="A18" s="59" t="s">
        <v>63</v>
      </c>
      <c r="B18" s="42"/>
      <c r="C18" s="42"/>
      <c r="D18" s="16">
        <f t="shared" si="0"/>
        <v>0</v>
      </c>
      <c r="E18" s="17">
        <f t="shared" si="1"/>
        <v>0</v>
      </c>
    </row>
    <row r="19" s="27" customFormat="1" ht="18.95" customHeight="1" spans="1:5">
      <c r="A19" s="59" t="s">
        <v>129</v>
      </c>
      <c r="B19" s="42">
        <v>94667</v>
      </c>
      <c r="C19" s="42">
        <v>24608</v>
      </c>
      <c r="D19" s="16">
        <f t="shared" si="0"/>
        <v>-70059</v>
      </c>
      <c r="E19" s="17">
        <f t="shared" si="1"/>
        <v>-74</v>
      </c>
    </row>
    <row r="20" s="27" customFormat="1" ht="18.95" customHeight="1" spans="1:5">
      <c r="A20" s="59" t="s">
        <v>130</v>
      </c>
      <c r="B20" s="42">
        <v>850</v>
      </c>
      <c r="C20" s="42">
        <v>850</v>
      </c>
      <c r="D20" s="16">
        <f t="shared" si="0"/>
        <v>0</v>
      </c>
      <c r="E20" s="17">
        <f t="shared" si="1"/>
        <v>0</v>
      </c>
    </row>
    <row r="21" s="27" customFormat="1" ht="18.95" customHeight="1" spans="1:5">
      <c r="A21" s="59" t="s">
        <v>131</v>
      </c>
      <c r="B21" s="42">
        <v>5100</v>
      </c>
      <c r="C21" s="42">
        <v>5100</v>
      </c>
      <c r="D21" s="16">
        <f t="shared" si="0"/>
        <v>0</v>
      </c>
      <c r="E21" s="17">
        <f t="shared" si="1"/>
        <v>0</v>
      </c>
    </row>
    <row r="22" s="27" customFormat="1" ht="18.95" customHeight="1" spans="1:5">
      <c r="A22" s="60" t="s">
        <v>132</v>
      </c>
      <c r="B22" s="42">
        <v>11370</v>
      </c>
      <c r="C22" s="42">
        <v>14371</v>
      </c>
      <c r="D22" s="16">
        <f t="shared" si="0"/>
        <v>3001</v>
      </c>
      <c r="E22" s="17">
        <f t="shared" si="1"/>
        <v>26.4</v>
      </c>
    </row>
    <row r="23" s="27" customFormat="1" ht="18.95" customHeight="1" spans="1:5">
      <c r="A23" s="60" t="s">
        <v>133</v>
      </c>
      <c r="B23" s="42">
        <v>55</v>
      </c>
      <c r="C23" s="42">
        <v>20</v>
      </c>
      <c r="D23" s="16">
        <f t="shared" si="0"/>
        <v>-35</v>
      </c>
      <c r="E23" s="17">
        <f t="shared" si="1"/>
        <v>-63.6</v>
      </c>
    </row>
    <row r="24" s="27" customFormat="1" ht="18.95" customHeight="1" spans="1:5">
      <c r="A24" s="60" t="s">
        <v>134</v>
      </c>
      <c r="B24" s="42"/>
      <c r="C24" s="42"/>
      <c r="D24" s="16"/>
      <c r="E24" s="17"/>
    </row>
    <row r="25" s="27" customFormat="1" ht="18.95" customHeight="1" spans="1:5">
      <c r="A25" s="61"/>
      <c r="B25" s="42"/>
      <c r="C25" s="42"/>
      <c r="D25" s="16">
        <f>C25-B25</f>
        <v>0</v>
      </c>
      <c r="E25" s="17">
        <f t="shared" ref="E25:E43" si="2">IF(B25=0,,ROUND(D25/B25*100,1))</f>
        <v>0</v>
      </c>
    </row>
    <row r="26" s="27" customFormat="1" ht="18.95" customHeight="1" spans="1:5">
      <c r="A26" s="62" t="s">
        <v>74</v>
      </c>
      <c r="B26" s="63"/>
      <c r="C26" s="42">
        <v>2202</v>
      </c>
      <c r="D26" s="63"/>
      <c r="E26" s="63"/>
    </row>
    <row r="27" s="27" customFormat="1" ht="20.1" customHeight="1" spans="1:5">
      <c r="A27" s="62" t="s">
        <v>88</v>
      </c>
      <c r="B27" s="64"/>
      <c r="C27" s="42">
        <v>2235</v>
      </c>
      <c r="D27" s="16"/>
      <c r="E27" s="17"/>
    </row>
    <row r="28" s="27" customFormat="1" ht="20.1" customHeight="1" spans="1:5">
      <c r="A28" s="62" t="s">
        <v>78</v>
      </c>
      <c r="B28" s="64"/>
      <c r="C28" s="16">
        <v>20000</v>
      </c>
      <c r="D28" s="16"/>
      <c r="E28" s="17"/>
    </row>
    <row r="29" s="27" customFormat="1" ht="20.1" customHeight="1" spans="1:5">
      <c r="A29" s="62" t="s">
        <v>76</v>
      </c>
      <c r="B29" s="64"/>
      <c r="C29" s="16"/>
      <c r="D29" s="16"/>
      <c r="E29" s="17"/>
    </row>
    <row r="30" s="27" customFormat="1" ht="20.1" customHeight="1" spans="1:5">
      <c r="A30" s="65" t="s">
        <v>89</v>
      </c>
      <c r="B30" s="42"/>
      <c r="C30" s="16"/>
      <c r="D30" s="16"/>
      <c r="E30" s="17"/>
    </row>
    <row r="31" s="27" customFormat="1" ht="20.1" customHeight="1" spans="1:5">
      <c r="A31" s="65" t="s">
        <v>79</v>
      </c>
      <c r="B31" s="42"/>
      <c r="C31" s="42"/>
      <c r="D31" s="47"/>
      <c r="E31" s="48"/>
    </row>
    <row r="32" s="26" customFormat="1" ht="20.1" customHeight="1" spans="1:5">
      <c r="A32" s="66" t="s">
        <v>80</v>
      </c>
      <c r="B32" s="58"/>
      <c r="C32" s="58">
        <f>SUM(C26:C31,C6)</f>
        <v>109687</v>
      </c>
      <c r="D32" s="49"/>
      <c r="E32" s="50"/>
    </row>
    <row r="33" spans="3:3">
      <c r="C33" s="46"/>
    </row>
    <row r="34" spans="3:5">
      <c r="C34" s="27">
        <f>'23'!C28-C32</f>
        <v>0</v>
      </c>
      <c r="E34" s="27">
        <f t="shared" si="2"/>
        <v>0</v>
      </c>
    </row>
  </sheetData>
  <mergeCells count="5">
    <mergeCell ref="A2:E2"/>
    <mergeCell ref="D4:E4"/>
    <mergeCell ref="A4:A5"/>
    <mergeCell ref="B4:B5"/>
    <mergeCell ref="C4:C5"/>
  </mergeCells>
  <printOptions horizontalCentered="1"/>
  <pageMargins left="0.707638888888889" right="0.707638888888889" top="0.196527777777778" bottom="0.196527777777778" header="0.313888888888889" footer="0.313888888888889"/>
  <pageSetup paperSize="9" scale="90" orientation="landscape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E16"/>
  <sheetViews>
    <sheetView showZeros="0" workbookViewId="0">
      <selection activeCell="C16" sqref="C16"/>
    </sheetView>
  </sheetViews>
  <sheetFormatPr defaultColWidth="9" defaultRowHeight="13.5" outlineLevelCol="4"/>
  <cols>
    <col min="1" max="1" width="37.25" style="27" customWidth="1"/>
    <col min="2" max="5" width="21" style="27" customWidth="1"/>
    <col min="6" max="16384" width="9" style="27"/>
  </cols>
  <sheetData>
    <row r="1" ht="22" customHeight="1" spans="1:1">
      <c r="A1" s="27" t="s">
        <v>251</v>
      </c>
    </row>
    <row r="2" s="25" customFormat="1" ht="31" customHeight="1" spans="1:5">
      <c r="A2" s="28" t="s">
        <v>252</v>
      </c>
      <c r="B2" s="28"/>
      <c r="C2" s="28"/>
      <c r="D2" s="28"/>
      <c r="E2" s="28"/>
    </row>
    <row r="3" spans="1:5">
      <c r="A3" s="5"/>
      <c r="B3" s="5"/>
      <c r="C3" s="38"/>
      <c r="D3" s="38"/>
      <c r="E3" s="38" t="s">
        <v>10</v>
      </c>
    </row>
    <row r="4" ht="24.95" customHeight="1" spans="1:5">
      <c r="A4" s="8" t="s">
        <v>11</v>
      </c>
      <c r="B4" s="19" t="s">
        <v>13</v>
      </c>
      <c r="C4" s="19" t="s">
        <v>195</v>
      </c>
      <c r="D4" s="20" t="s">
        <v>196</v>
      </c>
      <c r="E4" s="20"/>
    </row>
    <row r="5" ht="24.95" customHeight="1" spans="1:5">
      <c r="A5" s="11"/>
      <c r="B5" s="21"/>
      <c r="C5" s="21"/>
      <c r="D5" s="20" t="s">
        <v>15</v>
      </c>
      <c r="E5" s="20" t="s">
        <v>16</v>
      </c>
    </row>
    <row r="6" s="26" customFormat="1" ht="24.95" customHeight="1" spans="1:5">
      <c r="A6" s="39" t="s">
        <v>143</v>
      </c>
      <c r="B6" s="13">
        <f>'9'!C6</f>
        <v>128368</v>
      </c>
      <c r="C6" s="13">
        <f>SUM(C7,C10:C12)</f>
        <v>199880</v>
      </c>
      <c r="D6" s="13">
        <f t="shared" ref="D6:D13" si="0">C6-B6</f>
        <v>71512</v>
      </c>
      <c r="E6" s="14">
        <f t="shared" ref="E6:E13" si="1">IF(B6=0,,ROUND(D6/B6*100,1))</f>
        <v>55.7</v>
      </c>
    </row>
    <row r="7" s="27" customFormat="1" ht="24.95" customHeight="1" spans="1:5">
      <c r="A7" s="31" t="s">
        <v>144</v>
      </c>
      <c r="B7" s="16">
        <f>'9'!C7</f>
        <v>5533</v>
      </c>
      <c r="C7" s="16">
        <f>C8+C9</f>
        <v>60880</v>
      </c>
      <c r="D7" s="16">
        <f t="shared" si="0"/>
        <v>55347</v>
      </c>
      <c r="E7" s="17">
        <f t="shared" si="1"/>
        <v>1000.3</v>
      </c>
    </row>
    <row r="8" s="27" customFormat="1" ht="24.95" customHeight="1" spans="1:5">
      <c r="A8" s="31" t="s">
        <v>163</v>
      </c>
      <c r="B8" s="16">
        <f>'9'!C8</f>
        <v>100</v>
      </c>
      <c r="C8" s="16"/>
      <c r="D8" s="16">
        <f t="shared" si="0"/>
        <v>-100</v>
      </c>
      <c r="E8" s="17">
        <f t="shared" si="1"/>
        <v>-100</v>
      </c>
    </row>
    <row r="9" s="27" customFormat="1" ht="24.95" customHeight="1" spans="1:5">
      <c r="A9" s="31" t="s">
        <v>146</v>
      </c>
      <c r="B9" s="16">
        <f>'9'!C9</f>
        <v>5433</v>
      </c>
      <c r="C9" s="16">
        <v>60880</v>
      </c>
      <c r="D9" s="16">
        <f t="shared" si="0"/>
        <v>55447</v>
      </c>
      <c r="E9" s="17">
        <f t="shared" si="1"/>
        <v>1020.6</v>
      </c>
    </row>
    <row r="10" s="27" customFormat="1" ht="24.95" customHeight="1" spans="1:5">
      <c r="A10" s="41" t="s">
        <v>147</v>
      </c>
      <c r="B10" s="16">
        <f>'9'!C10</f>
        <v>0</v>
      </c>
      <c r="C10" s="16"/>
      <c r="D10" s="16">
        <f t="shared" si="0"/>
        <v>0</v>
      </c>
      <c r="E10" s="17">
        <f t="shared" si="1"/>
        <v>0</v>
      </c>
    </row>
    <row r="11" s="27" customFormat="1" ht="24.95" customHeight="1" spans="1:5">
      <c r="A11" s="31" t="s">
        <v>148</v>
      </c>
      <c r="B11" s="16">
        <f>'9'!C11</f>
        <v>297</v>
      </c>
      <c r="C11" s="16"/>
      <c r="D11" s="16">
        <f t="shared" si="0"/>
        <v>-297</v>
      </c>
      <c r="E11" s="17">
        <f t="shared" si="1"/>
        <v>-100</v>
      </c>
    </row>
    <row r="12" s="27" customFormat="1" ht="24.95" customHeight="1" spans="1:5">
      <c r="A12" s="31" t="s">
        <v>149</v>
      </c>
      <c r="B12" s="16">
        <f>'9'!C12</f>
        <v>122538</v>
      </c>
      <c r="C12" s="16">
        <v>139000</v>
      </c>
      <c r="D12" s="16">
        <f t="shared" si="0"/>
        <v>16462</v>
      </c>
      <c r="E12" s="17">
        <f t="shared" si="1"/>
        <v>13.4</v>
      </c>
    </row>
    <row r="13" s="27" customFormat="1" ht="24.95" customHeight="1" spans="1:5">
      <c r="A13" s="31"/>
      <c r="B13" s="16"/>
      <c r="C13" s="16"/>
      <c r="D13" s="16">
        <f t="shared" si="0"/>
        <v>0</v>
      </c>
      <c r="E13" s="17">
        <f t="shared" si="1"/>
        <v>0</v>
      </c>
    </row>
    <row r="14" s="27" customFormat="1" ht="24.95" customHeight="1" spans="1:5">
      <c r="A14" s="31" t="s">
        <v>150</v>
      </c>
      <c r="B14" s="47"/>
      <c r="C14" s="16">
        <v>2085</v>
      </c>
      <c r="D14" s="47"/>
      <c r="E14" s="48"/>
    </row>
    <row r="15" s="27" customFormat="1" ht="26" customHeight="1" spans="1:5">
      <c r="A15" s="31" t="s">
        <v>151</v>
      </c>
      <c r="B15" s="47"/>
      <c r="C15" s="16">
        <v>42495</v>
      </c>
      <c r="D15" s="47"/>
      <c r="E15" s="48"/>
    </row>
    <row r="16" s="26" customFormat="1" ht="24.95" customHeight="1" spans="1:5">
      <c r="A16" s="35" t="s">
        <v>48</v>
      </c>
      <c r="B16" s="13"/>
      <c r="C16" s="13">
        <f>SUM(C14:C15,C6)</f>
        <v>244460</v>
      </c>
      <c r="D16" s="49"/>
      <c r="E16" s="50"/>
    </row>
  </sheetData>
  <mergeCells count="5">
    <mergeCell ref="A2:E2"/>
    <mergeCell ref="D4:E4"/>
    <mergeCell ref="A4:A5"/>
    <mergeCell ref="B4:B5"/>
    <mergeCell ref="C4:C5"/>
  </mergeCells>
  <printOptions horizontalCentered="1"/>
  <pageMargins left="0.707638888888889" right="0.707638888888889" top="0.629861111111111" bottom="0.747916666666667" header="0.313888888888889" footer="0.313888888888889"/>
  <pageSetup paperSize="9" orientation="landscape"/>
  <headerFooter/>
  <ignoredErrors>
    <ignoredError sqref="C6" formulaRange="1"/>
  </ignoredErrors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E16"/>
  <sheetViews>
    <sheetView showZeros="0" view="pageBreakPreview" zoomScaleNormal="70" workbookViewId="0">
      <selection activeCell="C12" sqref="C12"/>
    </sheetView>
  </sheetViews>
  <sheetFormatPr defaultColWidth="9" defaultRowHeight="13.5" outlineLevelCol="4"/>
  <cols>
    <col min="1" max="1" width="34.625" style="27" customWidth="1"/>
    <col min="2" max="5" width="20.625" style="27" customWidth="1"/>
    <col min="6" max="16384" width="9" style="27"/>
  </cols>
  <sheetData>
    <row r="1" ht="22" customHeight="1" spans="1:1">
      <c r="A1" s="27" t="s">
        <v>253</v>
      </c>
    </row>
    <row r="2" s="25" customFormat="1" ht="31" customHeight="1" spans="1:5">
      <c r="A2" s="28" t="s">
        <v>254</v>
      </c>
      <c r="B2" s="28"/>
      <c r="C2" s="28"/>
      <c r="D2" s="28"/>
      <c r="E2" s="28"/>
    </row>
    <row r="3" ht="17.25" customHeight="1" spans="1:5">
      <c r="A3" s="5"/>
      <c r="B3" s="29"/>
      <c r="C3" s="29"/>
      <c r="D3" s="29"/>
      <c r="E3" s="29" t="s">
        <v>10</v>
      </c>
    </row>
    <row r="4" ht="24.95" customHeight="1" spans="1:5">
      <c r="A4" s="8" t="s">
        <v>11</v>
      </c>
      <c r="B4" s="19" t="s">
        <v>199</v>
      </c>
      <c r="C4" s="19" t="s">
        <v>195</v>
      </c>
      <c r="D4" s="20" t="s">
        <v>200</v>
      </c>
      <c r="E4" s="20"/>
    </row>
    <row r="5" ht="24.95" customHeight="1" spans="1:5">
      <c r="A5" s="11"/>
      <c r="B5" s="21"/>
      <c r="C5" s="21"/>
      <c r="D5" s="20" t="s">
        <v>15</v>
      </c>
      <c r="E5" s="20" t="s">
        <v>16</v>
      </c>
    </row>
    <row r="6" s="26" customFormat="1" ht="24.95" customHeight="1" spans="1:5">
      <c r="A6" s="30" t="s">
        <v>154</v>
      </c>
      <c r="B6" s="13">
        <f>SUM(B7:B11)</f>
        <v>118579</v>
      </c>
      <c r="C6" s="13">
        <f>SUM(C7:C11)</f>
        <v>157850</v>
      </c>
      <c r="D6" s="13">
        <f>C6-B6</f>
        <v>39271</v>
      </c>
      <c r="E6" s="14">
        <f>IF(B6=0,,ROUND(D6/B6*100,1))</f>
        <v>33.1</v>
      </c>
    </row>
    <row r="7" s="27" customFormat="1" ht="24.95" customHeight="1" spans="1:5">
      <c r="A7" s="31" t="s">
        <v>155</v>
      </c>
      <c r="B7" s="16">
        <v>2981</v>
      </c>
      <c r="C7" s="16">
        <v>3085</v>
      </c>
      <c r="D7" s="16">
        <f>C7-B7</f>
        <v>104</v>
      </c>
      <c r="E7" s="17">
        <f>IF(B7=0,,ROUND(D7/B7*100,1))</f>
        <v>3.5</v>
      </c>
    </row>
    <row r="8" s="27" customFormat="1" ht="24.95" customHeight="1" spans="1:5">
      <c r="A8" s="31" t="s">
        <v>156</v>
      </c>
      <c r="B8" s="16"/>
      <c r="C8" s="16">
        <v>60000</v>
      </c>
      <c r="D8" s="16">
        <f>C8-B8</f>
        <v>60000</v>
      </c>
      <c r="E8" s="17">
        <f>IF(B8=0,,ROUND(D8/B8*100,1))</f>
        <v>0</v>
      </c>
    </row>
    <row r="9" s="27" customFormat="1" ht="24.95" customHeight="1" spans="1:5">
      <c r="A9" s="31" t="s">
        <v>157</v>
      </c>
      <c r="B9" s="16">
        <f>'10'!C9</f>
        <v>0</v>
      </c>
      <c r="C9" s="16"/>
      <c r="D9" s="16">
        <f>C9-B9</f>
        <v>0</v>
      </c>
      <c r="E9" s="17">
        <f>IF(B9=0,,ROUND(D9/B9*100,1))</f>
        <v>0</v>
      </c>
    </row>
    <row r="10" s="27" customFormat="1" ht="24.95" customHeight="1" spans="1:5">
      <c r="A10" s="31" t="s">
        <v>158</v>
      </c>
      <c r="B10" s="16">
        <f>'10'!C10</f>
        <v>0</v>
      </c>
      <c r="C10" s="16"/>
      <c r="D10" s="16"/>
      <c r="E10" s="17"/>
    </row>
    <row r="11" s="27" customFormat="1" ht="24.95" customHeight="1" spans="1:5">
      <c r="A11" s="31" t="s">
        <v>159</v>
      </c>
      <c r="B11" s="16">
        <v>115598</v>
      </c>
      <c r="C11" s="16">
        <v>94765</v>
      </c>
      <c r="D11" s="16">
        <f t="shared" ref="D11:D40" si="0">C11-B11</f>
        <v>-20833</v>
      </c>
      <c r="E11" s="17">
        <f t="shared" ref="E11:E40" si="1">IF(B11=0,,ROUND(D11/B11*100,1))</f>
        <v>-18</v>
      </c>
    </row>
    <row r="12" s="27" customFormat="1" ht="24.95" customHeight="1" spans="1:5">
      <c r="A12" s="32"/>
      <c r="B12" s="33"/>
      <c r="C12" s="33"/>
      <c r="D12" s="16">
        <f t="shared" si="0"/>
        <v>0</v>
      </c>
      <c r="E12" s="17">
        <f t="shared" si="1"/>
        <v>0</v>
      </c>
    </row>
    <row r="13" s="27" customFormat="1" ht="24.95" customHeight="1" spans="1:5">
      <c r="A13" s="32" t="s">
        <v>160</v>
      </c>
      <c r="B13" s="16"/>
      <c r="C13" s="16">
        <v>86610</v>
      </c>
      <c r="D13" s="33"/>
      <c r="E13" s="34"/>
    </row>
    <row r="14" s="27" customFormat="1" ht="24.95" customHeight="1" spans="1:5">
      <c r="A14" s="32" t="s">
        <v>79</v>
      </c>
      <c r="B14" s="16"/>
      <c r="C14" s="16"/>
      <c r="D14" s="33"/>
      <c r="E14" s="34"/>
    </row>
    <row r="15" s="26" customFormat="1" ht="24.95" customHeight="1" spans="1:5">
      <c r="A15" s="35" t="s">
        <v>80</v>
      </c>
      <c r="B15" s="13"/>
      <c r="C15" s="13">
        <f>SUM(C13:C14,C6)</f>
        <v>244460</v>
      </c>
      <c r="D15" s="36"/>
      <c r="E15" s="37"/>
    </row>
    <row r="16" spans="3:3">
      <c r="C16" s="27">
        <f>C15-'25'!C16</f>
        <v>0</v>
      </c>
    </row>
  </sheetData>
  <mergeCells count="5">
    <mergeCell ref="A2:E2"/>
    <mergeCell ref="D4:E4"/>
    <mergeCell ref="A4:A5"/>
    <mergeCell ref="B4:B5"/>
    <mergeCell ref="C4:C5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F22"/>
  <sheetViews>
    <sheetView showZeros="0" view="pageBreakPreview" zoomScaleNormal="70" workbookViewId="0">
      <selection activeCell="C17" sqref="C17"/>
    </sheetView>
  </sheetViews>
  <sheetFormatPr defaultColWidth="9" defaultRowHeight="13.5" outlineLevelCol="5"/>
  <cols>
    <col min="1" max="1" width="36" style="27" customWidth="1"/>
    <col min="2" max="5" width="20.625" style="27" customWidth="1"/>
    <col min="6" max="16384" width="9" style="27"/>
  </cols>
  <sheetData>
    <row r="1" ht="22" customHeight="1" spans="1:1">
      <c r="A1" s="27" t="s">
        <v>255</v>
      </c>
    </row>
    <row r="2" s="25" customFormat="1" ht="31" customHeight="1" spans="1:5">
      <c r="A2" s="28" t="s">
        <v>256</v>
      </c>
      <c r="B2" s="28"/>
      <c r="C2" s="28"/>
      <c r="D2" s="28"/>
      <c r="E2" s="28"/>
    </row>
    <row r="3" ht="16" customHeight="1" spans="1:5">
      <c r="A3" s="5"/>
      <c r="B3" s="5"/>
      <c r="C3" s="38"/>
      <c r="D3" s="38"/>
      <c r="E3" s="38" t="s">
        <v>10</v>
      </c>
    </row>
    <row r="4" ht="24.95" customHeight="1" spans="1:5">
      <c r="A4" s="8" t="s">
        <v>11</v>
      </c>
      <c r="B4" s="19" t="s">
        <v>13</v>
      </c>
      <c r="C4" s="19" t="s">
        <v>195</v>
      </c>
      <c r="D4" s="20" t="s">
        <v>196</v>
      </c>
      <c r="E4" s="20"/>
    </row>
    <row r="5" ht="24.95" customHeight="1" spans="1:5">
      <c r="A5" s="11"/>
      <c r="B5" s="21"/>
      <c r="C5" s="21"/>
      <c r="D5" s="20" t="s">
        <v>15</v>
      </c>
      <c r="E5" s="20" t="s">
        <v>16</v>
      </c>
    </row>
    <row r="6" s="26" customFormat="1" ht="24.75" customHeight="1" spans="1:5">
      <c r="A6" s="39" t="s">
        <v>143</v>
      </c>
      <c r="B6" s="13">
        <f>'11'!C6</f>
        <v>1126</v>
      </c>
      <c r="C6" s="13">
        <f>SUM(C7,C10:C12)</f>
        <v>36000</v>
      </c>
      <c r="D6" s="13">
        <f t="shared" ref="D6:D13" si="0">C6-B6</f>
        <v>34874</v>
      </c>
      <c r="E6" s="14">
        <f t="shared" ref="E6:E13" si="1">IF(B6=0,,ROUND(D6/B6*100,1))</f>
        <v>3097.2</v>
      </c>
    </row>
    <row r="7" s="27" customFormat="1" ht="24.75" customHeight="1" spans="1:6">
      <c r="A7" s="31" t="s">
        <v>144</v>
      </c>
      <c r="B7" s="16">
        <f>'11'!C7</f>
        <v>829</v>
      </c>
      <c r="C7" s="16">
        <f>C8+C9</f>
        <v>1000</v>
      </c>
      <c r="D7" s="16">
        <f t="shared" si="0"/>
        <v>171</v>
      </c>
      <c r="E7" s="17">
        <f t="shared" si="1"/>
        <v>20.6</v>
      </c>
      <c r="F7" s="40"/>
    </row>
    <row r="8" s="27" customFormat="1" ht="24.75" customHeight="1" spans="1:6">
      <c r="A8" s="31" t="s">
        <v>163</v>
      </c>
      <c r="B8" s="16">
        <f>'11'!C8</f>
        <v>0</v>
      </c>
      <c r="C8" s="16"/>
      <c r="D8" s="16">
        <f t="shared" si="0"/>
        <v>0</v>
      </c>
      <c r="E8" s="17">
        <f t="shared" si="1"/>
        <v>0</v>
      </c>
      <c r="F8" s="40"/>
    </row>
    <row r="9" s="27" customFormat="1" ht="24.75" customHeight="1" spans="1:6">
      <c r="A9" s="31" t="s">
        <v>146</v>
      </c>
      <c r="B9" s="16">
        <f>'11'!C9</f>
        <v>829</v>
      </c>
      <c r="C9" s="16">
        <v>1000</v>
      </c>
      <c r="D9" s="16">
        <f t="shared" si="0"/>
        <v>171</v>
      </c>
      <c r="E9" s="17">
        <f t="shared" si="1"/>
        <v>20.6</v>
      </c>
      <c r="F9" s="40"/>
    </row>
    <row r="10" s="27" customFormat="1" ht="24.75" customHeight="1" spans="1:6">
      <c r="A10" s="41" t="s">
        <v>147</v>
      </c>
      <c r="B10" s="16">
        <f>'11'!C10</f>
        <v>0</v>
      </c>
      <c r="C10" s="16"/>
      <c r="D10" s="16">
        <f t="shared" si="0"/>
        <v>0</v>
      </c>
      <c r="E10" s="17">
        <f t="shared" si="1"/>
        <v>0</v>
      </c>
      <c r="F10" s="40"/>
    </row>
    <row r="11" s="27" customFormat="1" ht="24.75" customHeight="1" spans="1:6">
      <c r="A11" s="31" t="s">
        <v>148</v>
      </c>
      <c r="B11" s="16">
        <f>'11'!C11</f>
        <v>297</v>
      </c>
      <c r="C11" s="16"/>
      <c r="D11" s="16">
        <f t="shared" si="0"/>
        <v>-297</v>
      </c>
      <c r="E11" s="17">
        <f t="shared" si="1"/>
        <v>-100</v>
      </c>
      <c r="F11" s="40"/>
    </row>
    <row r="12" s="27" customFormat="1" ht="24.75" customHeight="1" spans="1:6">
      <c r="A12" s="31" t="s">
        <v>149</v>
      </c>
      <c r="B12" s="16">
        <f>'11'!C12</f>
        <v>0</v>
      </c>
      <c r="C12" s="16">
        <v>35000</v>
      </c>
      <c r="D12" s="16">
        <f t="shared" si="0"/>
        <v>35000</v>
      </c>
      <c r="E12" s="17">
        <f t="shared" si="1"/>
        <v>0</v>
      </c>
      <c r="F12" s="40"/>
    </row>
    <row r="13" s="27" customFormat="1" ht="24.75" customHeight="1" spans="1:6">
      <c r="A13" s="31"/>
      <c r="B13" s="16">
        <v>0</v>
      </c>
      <c r="C13" s="16"/>
      <c r="D13" s="16">
        <f t="shared" si="0"/>
        <v>0</v>
      </c>
      <c r="E13" s="17">
        <f t="shared" si="1"/>
        <v>0</v>
      </c>
      <c r="F13" s="40"/>
    </row>
    <row r="14" s="27" customFormat="1" ht="24.75" customHeight="1" spans="1:6">
      <c r="A14" s="31" t="s">
        <v>150</v>
      </c>
      <c r="B14" s="42"/>
      <c r="C14" s="16">
        <f>'25'!C14</f>
        <v>2085</v>
      </c>
      <c r="D14" s="16"/>
      <c r="E14" s="43"/>
      <c r="F14" s="40"/>
    </row>
    <row r="15" s="27" customFormat="1" ht="24.75" customHeight="1" spans="1:6">
      <c r="A15" s="31" t="s">
        <v>164</v>
      </c>
      <c r="B15" s="42"/>
      <c r="C15" s="16">
        <v>500</v>
      </c>
      <c r="D15" s="16"/>
      <c r="E15" s="43"/>
      <c r="F15" s="40"/>
    </row>
    <row r="16" s="27" customFormat="1" ht="24.75" customHeight="1" spans="1:6">
      <c r="A16" s="31" t="s">
        <v>151</v>
      </c>
      <c r="B16" s="42"/>
      <c r="C16" s="16">
        <v>3943</v>
      </c>
      <c r="D16" s="16"/>
      <c r="E16" s="43"/>
      <c r="F16" s="40"/>
    </row>
    <row r="17" s="26" customFormat="1" ht="24.75" customHeight="1" spans="1:6">
      <c r="A17" s="35" t="s">
        <v>48</v>
      </c>
      <c r="B17" s="13"/>
      <c r="C17" s="13">
        <f>SUM(C14:C16,C6)</f>
        <v>42528</v>
      </c>
      <c r="D17" s="44"/>
      <c r="E17" s="44"/>
      <c r="F17" s="45"/>
    </row>
    <row r="18" spans="2:6">
      <c r="B18" s="46"/>
      <c r="C18" s="46"/>
      <c r="D18" s="46"/>
      <c r="E18" s="46"/>
      <c r="F18" s="40"/>
    </row>
    <row r="19" spans="2:6">
      <c r="B19" s="40"/>
      <c r="C19" s="40"/>
      <c r="D19" s="40"/>
      <c r="E19" s="40"/>
      <c r="F19" s="40"/>
    </row>
    <row r="20" spans="2:6">
      <c r="B20" s="40"/>
      <c r="C20" s="40"/>
      <c r="D20" s="40"/>
      <c r="E20" s="40"/>
      <c r="F20" s="40"/>
    </row>
    <row r="21" spans="2:6">
      <c r="B21" s="40"/>
      <c r="C21" s="40"/>
      <c r="D21" s="40"/>
      <c r="E21" s="40"/>
      <c r="F21" s="40"/>
    </row>
    <row r="22" spans="2:6">
      <c r="B22" s="40"/>
      <c r="C22" s="40"/>
      <c r="D22" s="40"/>
      <c r="E22" s="40"/>
      <c r="F22" s="40"/>
    </row>
  </sheetData>
  <mergeCells count="5">
    <mergeCell ref="A2:E2"/>
    <mergeCell ref="D4:E4"/>
    <mergeCell ref="A4:A5"/>
    <mergeCell ref="B4:B5"/>
    <mergeCell ref="C4:C5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  <ignoredErrors>
    <ignoredError sqref="C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  <pageSetUpPr fitToPage="1"/>
  </sheetPr>
  <dimension ref="A1:E47"/>
  <sheetViews>
    <sheetView showZeros="0" topLeftCell="A5" workbookViewId="0">
      <selection activeCell="C37" sqref="C37"/>
    </sheetView>
  </sheetViews>
  <sheetFormatPr defaultColWidth="9" defaultRowHeight="14.25" outlineLevelCol="4"/>
  <cols>
    <col min="1" max="1" width="38.25" style="82" customWidth="1"/>
    <col min="2" max="5" width="22.625" style="82" customWidth="1"/>
    <col min="6" max="16384" width="9" style="82"/>
  </cols>
  <sheetData>
    <row r="1" s="27" customFormat="1" ht="22" customHeight="1" spans="1:5">
      <c r="A1" s="77" t="s">
        <v>8</v>
      </c>
      <c r="B1" s="159"/>
      <c r="C1" s="159"/>
      <c r="D1" s="159"/>
      <c r="E1" s="159"/>
    </row>
    <row r="2" s="25" customFormat="1" ht="31" customHeight="1" spans="1:5">
      <c r="A2" s="78" t="s">
        <v>9</v>
      </c>
      <c r="B2" s="78"/>
      <c r="C2" s="78"/>
      <c r="D2" s="78"/>
      <c r="E2" s="78"/>
    </row>
    <row r="3" s="27" customFormat="1" ht="13.5" spans="1:5">
      <c r="A3" s="77"/>
      <c r="B3" s="77"/>
      <c r="C3" s="77"/>
      <c r="D3" s="163" t="s">
        <v>10</v>
      </c>
      <c r="E3" s="163"/>
    </row>
    <row r="4" s="153" customFormat="1" ht="15" customHeight="1" spans="1:5">
      <c r="A4" s="80" t="s">
        <v>11</v>
      </c>
      <c r="B4" s="80" t="s">
        <v>12</v>
      </c>
      <c r="C4" s="127" t="s">
        <v>13</v>
      </c>
      <c r="D4" s="80" t="s">
        <v>14</v>
      </c>
      <c r="E4" s="80"/>
    </row>
    <row r="5" s="153" customFormat="1" ht="15" customHeight="1" spans="1:5">
      <c r="A5" s="80"/>
      <c r="B5" s="80"/>
      <c r="C5" s="129"/>
      <c r="D5" s="130" t="s">
        <v>15</v>
      </c>
      <c r="E5" s="130" t="s">
        <v>16</v>
      </c>
    </row>
    <row r="6" s="82" customFormat="1" ht="15" customHeight="1" spans="1:5">
      <c r="A6" s="57" t="s">
        <v>17</v>
      </c>
      <c r="B6" s="109">
        <f>SUM(B7,B22)</f>
        <v>1296403</v>
      </c>
      <c r="C6" s="109">
        <f>SUM(C7,C22)</f>
        <v>1404501</v>
      </c>
      <c r="D6" s="13">
        <f>C6-B6</f>
        <v>108098</v>
      </c>
      <c r="E6" s="14">
        <f>IF(B6=0,,ROUND(D6/B6*100,1))</f>
        <v>8.3</v>
      </c>
    </row>
    <row r="7" s="27" customFormat="1" ht="15" customHeight="1" spans="1:5">
      <c r="A7" s="41" t="s">
        <v>18</v>
      </c>
      <c r="B7" s="166">
        <f>SUM(B8:B21)</f>
        <v>1017934</v>
      </c>
      <c r="C7" s="166">
        <f>SUM(C8:C21)</f>
        <v>1024139</v>
      </c>
      <c r="D7" s="16">
        <f t="shared" ref="D7:D29" si="0">C7-B7</f>
        <v>6205</v>
      </c>
      <c r="E7" s="17">
        <f t="shared" ref="E7:E29" si="1">IF(B7=0,,ROUND(D7/B7*100,1))</f>
        <v>0.6</v>
      </c>
    </row>
    <row r="8" s="27" customFormat="1" ht="15" customHeight="1" spans="1:5">
      <c r="A8" s="59" t="s">
        <v>19</v>
      </c>
      <c r="B8" s="169">
        <v>439899</v>
      </c>
      <c r="C8" s="166">
        <v>451082</v>
      </c>
      <c r="D8" s="16">
        <f t="shared" si="0"/>
        <v>11183</v>
      </c>
      <c r="E8" s="17">
        <f t="shared" si="1"/>
        <v>2.5</v>
      </c>
    </row>
    <row r="9" s="27" customFormat="1" ht="15" customHeight="1" spans="1:5">
      <c r="A9" s="59" t="s">
        <v>20</v>
      </c>
      <c r="B9" s="169">
        <v>61787</v>
      </c>
      <c r="C9" s="166">
        <v>61288</v>
      </c>
      <c r="D9" s="16">
        <f t="shared" si="0"/>
        <v>-499</v>
      </c>
      <c r="E9" s="17">
        <f t="shared" si="1"/>
        <v>-0.8</v>
      </c>
    </row>
    <row r="10" s="27" customFormat="1" ht="15" customHeight="1" spans="1:5">
      <c r="A10" s="59" t="s">
        <v>21</v>
      </c>
      <c r="B10" s="169">
        <v>24362</v>
      </c>
      <c r="C10" s="166">
        <v>23222</v>
      </c>
      <c r="D10" s="16">
        <f t="shared" si="0"/>
        <v>-1140</v>
      </c>
      <c r="E10" s="17">
        <f t="shared" si="1"/>
        <v>-4.7</v>
      </c>
    </row>
    <row r="11" s="27" customFormat="1" ht="15" customHeight="1" spans="1:5">
      <c r="A11" s="59" t="s">
        <v>22</v>
      </c>
      <c r="B11" s="169">
        <v>82949</v>
      </c>
      <c r="C11" s="166">
        <v>80045</v>
      </c>
      <c r="D11" s="16">
        <f t="shared" si="0"/>
        <v>-2904</v>
      </c>
      <c r="E11" s="17">
        <f t="shared" si="1"/>
        <v>-3.5</v>
      </c>
    </row>
    <row r="12" s="27" customFormat="1" ht="15" customHeight="1" spans="1:5">
      <c r="A12" s="59" t="s">
        <v>23</v>
      </c>
      <c r="B12" s="169">
        <v>91069</v>
      </c>
      <c r="C12" s="166">
        <v>79284</v>
      </c>
      <c r="D12" s="16">
        <f t="shared" si="0"/>
        <v>-11785</v>
      </c>
      <c r="E12" s="17">
        <f t="shared" si="1"/>
        <v>-12.9</v>
      </c>
    </row>
    <row r="13" s="27" customFormat="1" ht="15" customHeight="1" spans="1:5">
      <c r="A13" s="59" t="s">
        <v>24</v>
      </c>
      <c r="B13" s="169">
        <v>37357</v>
      </c>
      <c r="C13" s="166">
        <v>42331</v>
      </c>
      <c r="D13" s="16">
        <f t="shared" si="0"/>
        <v>4974</v>
      </c>
      <c r="E13" s="17">
        <f t="shared" si="1"/>
        <v>13.3</v>
      </c>
    </row>
    <row r="14" s="27" customFormat="1" ht="15" customHeight="1" spans="1:5">
      <c r="A14" s="59" t="s">
        <v>25</v>
      </c>
      <c r="B14" s="169">
        <v>29924</v>
      </c>
      <c r="C14" s="166">
        <v>41119</v>
      </c>
      <c r="D14" s="16">
        <f t="shared" si="0"/>
        <v>11195</v>
      </c>
      <c r="E14" s="17">
        <f t="shared" si="1"/>
        <v>37.4</v>
      </c>
    </row>
    <row r="15" s="27" customFormat="1" ht="15" customHeight="1" spans="1:5">
      <c r="A15" s="59" t="s">
        <v>26</v>
      </c>
      <c r="B15" s="169">
        <v>159435</v>
      </c>
      <c r="C15" s="166">
        <v>172713</v>
      </c>
      <c r="D15" s="16">
        <f t="shared" si="0"/>
        <v>13278</v>
      </c>
      <c r="E15" s="17">
        <f t="shared" si="1"/>
        <v>8.3</v>
      </c>
    </row>
    <row r="16" s="27" customFormat="1" ht="15" customHeight="1" spans="1:5">
      <c r="A16" s="59" t="s">
        <v>27</v>
      </c>
      <c r="B16" s="169">
        <v>30771</v>
      </c>
      <c r="C16" s="166">
        <v>13600</v>
      </c>
      <c r="D16" s="16">
        <f t="shared" si="0"/>
        <v>-17171</v>
      </c>
      <c r="E16" s="17">
        <f t="shared" si="1"/>
        <v>-55.8</v>
      </c>
    </row>
    <row r="17" s="27" customFormat="1" ht="15" customHeight="1" spans="1:5">
      <c r="A17" s="59" t="s">
        <v>28</v>
      </c>
      <c r="B17" s="169">
        <v>18641</v>
      </c>
      <c r="C17" s="166">
        <v>10244</v>
      </c>
      <c r="D17" s="16">
        <f t="shared" si="0"/>
        <v>-8397</v>
      </c>
      <c r="E17" s="17">
        <f t="shared" si="1"/>
        <v>-45</v>
      </c>
    </row>
    <row r="18" s="27" customFormat="1" ht="15" customHeight="1" spans="1:5">
      <c r="A18" s="59" t="s">
        <v>29</v>
      </c>
      <c r="B18" s="169">
        <v>7157</v>
      </c>
      <c r="C18" s="166">
        <v>16748</v>
      </c>
      <c r="D18" s="16">
        <f t="shared" si="0"/>
        <v>9591</v>
      </c>
      <c r="E18" s="17">
        <f t="shared" si="1"/>
        <v>134</v>
      </c>
    </row>
    <row r="19" s="27" customFormat="1" ht="15" customHeight="1" spans="1:5">
      <c r="A19" s="41" t="s">
        <v>30</v>
      </c>
      <c r="B19" s="169">
        <v>32864</v>
      </c>
      <c r="C19" s="166">
        <v>28964</v>
      </c>
      <c r="D19" s="16">
        <f t="shared" si="0"/>
        <v>-3900</v>
      </c>
      <c r="E19" s="17">
        <f t="shared" si="1"/>
        <v>-11.9</v>
      </c>
    </row>
    <row r="20" s="27" customFormat="1" ht="15" customHeight="1" spans="1:5">
      <c r="A20" s="41" t="s">
        <v>31</v>
      </c>
      <c r="B20" s="169">
        <v>1707</v>
      </c>
      <c r="C20" s="166">
        <v>2055</v>
      </c>
      <c r="D20" s="16">
        <f t="shared" si="0"/>
        <v>348</v>
      </c>
      <c r="E20" s="17">
        <f t="shared" si="1"/>
        <v>20.4</v>
      </c>
    </row>
    <row r="21" s="27" customFormat="1" ht="15" customHeight="1" spans="1:5">
      <c r="A21" s="41" t="s">
        <v>32</v>
      </c>
      <c r="B21" s="169">
        <v>12</v>
      </c>
      <c r="C21" s="166">
        <v>1444</v>
      </c>
      <c r="D21" s="16">
        <f t="shared" si="0"/>
        <v>1432</v>
      </c>
      <c r="E21" s="17">
        <f t="shared" si="1"/>
        <v>11933.3</v>
      </c>
    </row>
    <row r="22" s="27" customFormat="1" ht="15" customHeight="1" spans="1:5">
      <c r="A22" s="59" t="s">
        <v>33</v>
      </c>
      <c r="B22" s="166">
        <f>SUM(B23:B29)</f>
        <v>278469</v>
      </c>
      <c r="C22" s="166">
        <f>SUM(C23:C29)</f>
        <v>380362</v>
      </c>
      <c r="D22" s="16">
        <f t="shared" si="0"/>
        <v>101893</v>
      </c>
      <c r="E22" s="17">
        <f t="shared" si="1"/>
        <v>36.6</v>
      </c>
    </row>
    <row r="23" s="27" customFormat="1" ht="15" customHeight="1" spans="1:5">
      <c r="A23" s="41" t="s">
        <v>34</v>
      </c>
      <c r="B23" s="169">
        <v>87922</v>
      </c>
      <c r="C23" s="157">
        <v>83647</v>
      </c>
      <c r="D23" s="16">
        <f t="shared" si="0"/>
        <v>-4275</v>
      </c>
      <c r="E23" s="17">
        <f t="shared" si="1"/>
        <v>-4.9</v>
      </c>
    </row>
    <row r="24" s="27" customFormat="1" ht="15" customHeight="1" spans="1:5">
      <c r="A24" s="59" t="s">
        <v>35</v>
      </c>
      <c r="B24" s="169">
        <v>22305</v>
      </c>
      <c r="C24" s="157">
        <v>19710</v>
      </c>
      <c r="D24" s="16">
        <f t="shared" si="0"/>
        <v>-2595</v>
      </c>
      <c r="E24" s="17">
        <f t="shared" si="1"/>
        <v>-11.6</v>
      </c>
    </row>
    <row r="25" s="27" customFormat="1" ht="15" customHeight="1" spans="1:5">
      <c r="A25" s="59" t="s">
        <v>36</v>
      </c>
      <c r="B25" s="169">
        <v>132968</v>
      </c>
      <c r="C25" s="157">
        <v>130300</v>
      </c>
      <c r="D25" s="16">
        <f t="shared" si="0"/>
        <v>-2668</v>
      </c>
      <c r="E25" s="17">
        <f t="shared" si="1"/>
        <v>-2</v>
      </c>
    </row>
    <row r="26" s="27" customFormat="1" ht="15" customHeight="1" spans="1:5">
      <c r="A26" s="59" t="s">
        <v>37</v>
      </c>
      <c r="B26" s="169">
        <v>17467</v>
      </c>
      <c r="C26" s="157">
        <v>103568</v>
      </c>
      <c r="D26" s="16">
        <f t="shared" si="0"/>
        <v>86101</v>
      </c>
      <c r="E26" s="17">
        <f t="shared" si="1"/>
        <v>492.9</v>
      </c>
    </row>
    <row r="27" s="27" customFormat="1" ht="15" customHeight="1" spans="1:5">
      <c r="A27" s="59" t="s">
        <v>38</v>
      </c>
      <c r="B27" s="169"/>
      <c r="C27" s="157">
        <v>0</v>
      </c>
      <c r="D27" s="16">
        <f t="shared" si="0"/>
        <v>0</v>
      </c>
      <c r="E27" s="17">
        <f t="shared" si="1"/>
        <v>0</v>
      </c>
    </row>
    <row r="28" s="27" customFormat="1" ht="15" customHeight="1" spans="1:5">
      <c r="A28" s="59" t="s">
        <v>39</v>
      </c>
      <c r="B28" s="169">
        <v>17234</v>
      </c>
      <c r="C28" s="157">
        <v>40490</v>
      </c>
      <c r="D28" s="16">
        <f t="shared" si="0"/>
        <v>23256</v>
      </c>
      <c r="E28" s="17">
        <f t="shared" si="1"/>
        <v>134.9</v>
      </c>
    </row>
    <row r="29" s="27" customFormat="1" ht="15" customHeight="1" spans="1:5">
      <c r="A29" s="59" t="s">
        <v>40</v>
      </c>
      <c r="B29" s="169">
        <v>573</v>
      </c>
      <c r="C29" s="16">
        <v>2647</v>
      </c>
      <c r="D29" s="16">
        <f t="shared" si="0"/>
        <v>2074</v>
      </c>
      <c r="E29" s="17">
        <f t="shared" si="1"/>
        <v>362</v>
      </c>
    </row>
    <row r="30" s="27" customFormat="1" ht="15" customHeight="1" spans="1:5">
      <c r="A30" s="59"/>
      <c r="B30" s="166"/>
      <c r="C30" s="16"/>
      <c r="D30" s="16">
        <v>0</v>
      </c>
      <c r="E30" s="17">
        <v>0</v>
      </c>
    </row>
    <row r="31" s="27" customFormat="1" ht="15" customHeight="1" spans="1:5">
      <c r="A31" s="59" t="s">
        <v>41</v>
      </c>
      <c r="B31" s="63"/>
      <c r="C31" s="166">
        <v>712955</v>
      </c>
      <c r="D31" s="16"/>
      <c r="E31" s="17">
        <v>0</v>
      </c>
    </row>
    <row r="32" s="27" customFormat="1" ht="15" customHeight="1" spans="1:5">
      <c r="A32" s="59" t="s">
        <v>42</v>
      </c>
      <c r="B32" s="63"/>
      <c r="C32" s="166">
        <v>447444</v>
      </c>
      <c r="D32" s="16"/>
      <c r="E32" s="17">
        <v>0</v>
      </c>
    </row>
    <row r="33" s="27" customFormat="1" ht="15" customHeight="1" spans="1:5">
      <c r="A33" s="59" t="s">
        <v>43</v>
      </c>
      <c r="B33" s="63"/>
      <c r="C33" s="166">
        <v>569383</v>
      </c>
      <c r="D33" s="16"/>
      <c r="E33" s="17"/>
    </row>
    <row r="34" s="27" customFormat="1" ht="15" customHeight="1" spans="1:5">
      <c r="A34" s="59" t="s">
        <v>44</v>
      </c>
      <c r="B34" s="63"/>
      <c r="C34" s="166">
        <v>289769</v>
      </c>
      <c r="D34" s="16"/>
      <c r="E34" s="17">
        <v>0</v>
      </c>
    </row>
    <row r="35" s="27" customFormat="1" ht="14.1" customHeight="1" spans="1:5">
      <c r="A35" s="59" t="s">
        <v>45</v>
      </c>
      <c r="B35" s="63"/>
      <c r="C35" s="166">
        <v>143186</v>
      </c>
      <c r="D35" s="63"/>
      <c r="E35" s="63"/>
    </row>
    <row r="36" s="27" customFormat="1" ht="14.1" customHeight="1" spans="1:5">
      <c r="A36" s="59" t="s">
        <v>46</v>
      </c>
      <c r="B36" s="63"/>
      <c r="C36" s="166">
        <v>200</v>
      </c>
      <c r="D36" s="63"/>
      <c r="E36" s="63"/>
    </row>
    <row r="37" s="27" customFormat="1" ht="15" customHeight="1" spans="1:5">
      <c r="A37" s="59" t="s">
        <v>47</v>
      </c>
      <c r="B37" s="63"/>
      <c r="C37" s="166">
        <v>791571</v>
      </c>
      <c r="D37" s="16"/>
      <c r="E37" s="17">
        <v>0</v>
      </c>
    </row>
    <row r="38" s="26" customFormat="1" ht="15" customHeight="1" spans="1:5">
      <c r="A38" s="98" t="s">
        <v>48</v>
      </c>
      <c r="B38" s="99"/>
      <c r="C38" s="109">
        <f>SUM(C31:C37,C6)</f>
        <v>4359009</v>
      </c>
      <c r="D38" s="13"/>
      <c r="E38" s="14">
        <v>0</v>
      </c>
    </row>
    <row r="39" s="82" customFormat="1" spans="2:5">
      <c r="B39" s="103"/>
      <c r="C39" s="170"/>
      <c r="D39" s="103"/>
      <c r="E39" s="103"/>
    </row>
    <row r="40" s="82" customFormat="1" spans="2:5">
      <c r="B40" s="103"/>
      <c r="C40" s="103"/>
      <c r="D40" s="103"/>
      <c r="E40" s="103"/>
    </row>
    <row r="41" s="82" customFormat="1" spans="2:5">
      <c r="B41" s="103"/>
      <c r="C41" s="103"/>
      <c r="D41" s="103"/>
      <c r="E41" s="103"/>
    </row>
    <row r="42" s="82" customFormat="1" spans="2:5">
      <c r="B42" s="103"/>
      <c r="C42" s="103"/>
      <c r="D42" s="103"/>
      <c r="E42" s="103"/>
    </row>
    <row r="43" s="82" customFormat="1" spans="2:5">
      <c r="B43" s="103"/>
      <c r="C43" s="103"/>
      <c r="D43" s="103"/>
      <c r="E43" s="103"/>
    </row>
    <row r="44" s="82" customFormat="1" spans="2:5">
      <c r="B44" s="103"/>
      <c r="C44" s="103"/>
      <c r="D44" s="103"/>
      <c r="E44" s="103"/>
    </row>
    <row r="45" s="82" customFormat="1" spans="2:5">
      <c r="B45" s="103"/>
      <c r="C45" s="103"/>
      <c r="D45" s="103"/>
      <c r="E45" s="103"/>
    </row>
    <row r="46" s="82" customFormat="1" spans="2:5">
      <c r="B46" s="103"/>
      <c r="C46" s="103"/>
      <c r="D46" s="103"/>
      <c r="E46" s="103"/>
    </row>
    <row r="47" s="82" customFormat="1" spans="2:5">
      <c r="B47" s="103"/>
      <c r="C47" s="103"/>
      <c r="D47" s="103"/>
      <c r="E47" s="103"/>
    </row>
  </sheetData>
  <mergeCells count="6">
    <mergeCell ref="A2:E2"/>
    <mergeCell ref="D3:E3"/>
    <mergeCell ref="D4:E4"/>
    <mergeCell ref="A4:A5"/>
    <mergeCell ref="B4:B5"/>
    <mergeCell ref="C4:C5"/>
  </mergeCells>
  <printOptions horizontalCentered="1"/>
  <pageMargins left="0.708333333333333" right="0.708661417322835" top="0.31496062992126" bottom="0.31496062992126" header="0.31496062992126" footer="0.31496062992126"/>
  <pageSetup paperSize="9" scale="93" orientation="landscape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E18"/>
  <sheetViews>
    <sheetView showZeros="0" view="pageBreakPreview" zoomScaleNormal="115" workbookViewId="0">
      <selection activeCell="C12" sqref="C12"/>
    </sheetView>
  </sheetViews>
  <sheetFormatPr defaultColWidth="9" defaultRowHeight="13.5" outlineLevelCol="4"/>
  <cols>
    <col min="1" max="1" width="36.25" style="27" customWidth="1"/>
    <col min="2" max="5" width="21.125" style="27" customWidth="1"/>
    <col min="6" max="16384" width="9" style="27"/>
  </cols>
  <sheetData>
    <row r="1" ht="22" customHeight="1" spans="1:1">
      <c r="A1" s="27" t="s">
        <v>257</v>
      </c>
    </row>
    <row r="2" s="25" customFormat="1" ht="31" customHeight="1" spans="1:5">
      <c r="A2" s="28" t="s">
        <v>258</v>
      </c>
      <c r="B2" s="28"/>
      <c r="C2" s="28"/>
      <c r="D2" s="28"/>
      <c r="E2" s="28"/>
    </row>
    <row r="3" ht="18.95" customHeight="1" spans="1:5">
      <c r="A3" s="5"/>
      <c r="B3" s="29"/>
      <c r="C3" s="29"/>
      <c r="D3" s="29"/>
      <c r="E3" s="29" t="s">
        <v>10</v>
      </c>
    </row>
    <row r="4" s="27" customFormat="1" ht="24.95" customHeight="1" spans="1:5">
      <c r="A4" s="8" t="s">
        <v>11</v>
      </c>
      <c r="B4" s="19" t="s">
        <v>199</v>
      </c>
      <c r="C4" s="19" t="s">
        <v>195</v>
      </c>
      <c r="D4" s="20" t="s">
        <v>200</v>
      </c>
      <c r="E4" s="20"/>
    </row>
    <row r="5" s="27" customFormat="1" ht="24.95" customHeight="1" spans="1:5">
      <c r="A5" s="11"/>
      <c r="B5" s="21"/>
      <c r="C5" s="21"/>
      <c r="D5" s="20" t="s">
        <v>15</v>
      </c>
      <c r="E5" s="20" t="s">
        <v>16</v>
      </c>
    </row>
    <row r="6" s="26" customFormat="1" ht="24.95" customHeight="1" spans="1:5">
      <c r="A6" s="30" t="s">
        <v>154</v>
      </c>
      <c r="B6" s="13">
        <f>SUM(B7:B11)</f>
        <v>43536</v>
      </c>
      <c r="C6" s="13">
        <f>SUM(C7:C11)</f>
        <v>40506</v>
      </c>
      <c r="D6" s="13">
        <f>C6-B6</f>
        <v>-3030</v>
      </c>
      <c r="E6" s="14">
        <f>IF(B6=0,,ROUND(D6/B6*100,1))</f>
        <v>-7</v>
      </c>
    </row>
    <row r="7" s="27" customFormat="1" ht="24.95" customHeight="1" spans="1:5">
      <c r="A7" s="31" t="s">
        <v>155</v>
      </c>
      <c r="B7" s="16"/>
      <c r="C7" s="16">
        <v>63</v>
      </c>
      <c r="D7" s="16">
        <f>C7-B7</f>
        <v>63</v>
      </c>
      <c r="E7" s="17">
        <f>IF(B7=0,,ROUND(D7/B7*100,1))</f>
        <v>0</v>
      </c>
    </row>
    <row r="8" s="27" customFormat="1" ht="24.95" customHeight="1" spans="1:5">
      <c r="A8" s="31" t="s">
        <v>156</v>
      </c>
      <c r="B8" s="16"/>
      <c r="C8" s="16"/>
      <c r="D8" s="16">
        <f>C8-B8</f>
        <v>0</v>
      </c>
      <c r="E8" s="17">
        <f>IF(B8=0,,ROUND(D8/B8*100,1))</f>
        <v>0</v>
      </c>
    </row>
    <row r="9" s="27" customFormat="1" ht="24.95" customHeight="1" spans="1:5">
      <c r="A9" s="31" t="s">
        <v>157</v>
      </c>
      <c r="B9" s="16">
        <f>'12'!C9</f>
        <v>0</v>
      </c>
      <c r="C9" s="16"/>
      <c r="D9" s="16">
        <f>C9-B9</f>
        <v>0</v>
      </c>
      <c r="E9" s="17">
        <f>IF(B9=0,,ROUND(D9/B9*100,1))</f>
        <v>0</v>
      </c>
    </row>
    <row r="10" s="27" customFormat="1" ht="24.95" customHeight="1" spans="1:5">
      <c r="A10" s="31" t="s">
        <v>158</v>
      </c>
      <c r="B10" s="16">
        <f>'12'!C10</f>
        <v>0</v>
      </c>
      <c r="C10" s="16"/>
      <c r="D10" s="16"/>
      <c r="E10" s="17"/>
    </row>
    <row r="11" s="27" customFormat="1" ht="24.95" customHeight="1" spans="1:5">
      <c r="A11" s="31" t="s">
        <v>159</v>
      </c>
      <c r="B11" s="16">
        <v>43536</v>
      </c>
      <c r="C11" s="16">
        <v>40443</v>
      </c>
      <c r="D11" s="16">
        <f>C11-B11</f>
        <v>-3093</v>
      </c>
      <c r="E11" s="17">
        <f>IF(B11=0,,ROUND(D11/B11*100,1))</f>
        <v>-7.1</v>
      </c>
    </row>
    <row r="12" s="27" customFormat="1" ht="24.95" customHeight="1" spans="1:5">
      <c r="A12" s="32"/>
      <c r="B12" s="33"/>
      <c r="C12" s="33"/>
      <c r="D12" s="16">
        <f>C12-B12</f>
        <v>0</v>
      </c>
      <c r="E12" s="17">
        <f>IF(B12=0,,ROUND(D12/B12*100,1))</f>
        <v>0</v>
      </c>
    </row>
    <row r="13" s="27" customFormat="1" ht="24.95" customHeight="1" spans="1:5">
      <c r="A13" s="32" t="s">
        <v>259</v>
      </c>
      <c r="B13" s="33"/>
      <c r="C13" s="33">
        <v>2022</v>
      </c>
      <c r="D13" s="16"/>
      <c r="E13" s="17"/>
    </row>
    <row r="14" s="27" customFormat="1" ht="24.95" customHeight="1" spans="1:5">
      <c r="A14" s="32" t="s">
        <v>78</v>
      </c>
      <c r="B14" s="16"/>
      <c r="C14" s="16"/>
      <c r="D14" s="16"/>
      <c r="E14" s="17">
        <f>IF(B14=0,,ROUND(D14/B14*100,1))</f>
        <v>0</v>
      </c>
    </row>
    <row r="15" s="27" customFormat="1" ht="24.95" customHeight="1" spans="1:5">
      <c r="A15" s="32" t="s">
        <v>79</v>
      </c>
      <c r="B15" s="16"/>
      <c r="C15" s="16"/>
      <c r="D15" s="33"/>
      <c r="E15" s="34">
        <f t="shared" ref="E15:E41" si="0">IF(B15=0,,ROUND(D15/B15*100,1))</f>
        <v>0</v>
      </c>
    </row>
    <row r="16" s="26" customFormat="1" ht="24.95" customHeight="1" spans="1:5">
      <c r="A16" s="35" t="s">
        <v>80</v>
      </c>
      <c r="B16" s="13"/>
      <c r="C16" s="13">
        <f>SUM(C13:C15,C6)</f>
        <v>42528</v>
      </c>
      <c r="D16" s="36"/>
      <c r="E16" s="37">
        <f t="shared" si="0"/>
        <v>0</v>
      </c>
    </row>
    <row r="17" spans="3:5">
      <c r="C17" s="27">
        <f>C16-'27'!C17</f>
        <v>0</v>
      </c>
      <c r="E17" s="27">
        <f t="shared" si="0"/>
        <v>0</v>
      </c>
    </row>
    <row r="18" spans="5:5">
      <c r="E18" s="27">
        <f t="shared" si="0"/>
        <v>0</v>
      </c>
    </row>
  </sheetData>
  <mergeCells count="5">
    <mergeCell ref="A2:E2"/>
    <mergeCell ref="D4:E4"/>
    <mergeCell ref="A4:A5"/>
    <mergeCell ref="B4:B5"/>
    <mergeCell ref="C4:C5"/>
  </mergeCells>
  <printOptions horizontalCentered="1"/>
  <pageMargins left="0.707638888888889" right="0.707638888888889" top="0.590277777777778" bottom="0.747916666666667" header="0.313888888888889" footer="0.313888888888889"/>
  <pageSetup paperSize="9" orientation="landscape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70C0"/>
  </sheetPr>
  <dimension ref="A1:E12"/>
  <sheetViews>
    <sheetView showZeros="0" view="pageBreakPreview" zoomScaleNormal="85" workbookViewId="0">
      <selection activeCell="D6" sqref="D6:E6"/>
    </sheetView>
  </sheetViews>
  <sheetFormatPr defaultColWidth="9" defaultRowHeight="13.5" outlineLevelCol="4"/>
  <cols>
    <col min="1" max="1" width="40.5" style="27" customWidth="1"/>
    <col min="2" max="5" width="20.625" style="27" customWidth="1"/>
    <col min="6" max="16384" width="9" style="27"/>
  </cols>
  <sheetData>
    <row r="1" ht="22" customHeight="1" spans="1:1">
      <c r="A1" s="27" t="s">
        <v>260</v>
      </c>
    </row>
    <row r="2" s="25" customFormat="1" ht="31" customHeight="1" spans="1:5">
      <c r="A2" s="4" t="s">
        <v>261</v>
      </c>
      <c r="B2" s="4"/>
      <c r="C2" s="4"/>
      <c r="D2" s="4"/>
      <c r="E2" s="4"/>
    </row>
    <row r="3" ht="24.95" customHeight="1" spans="1:5">
      <c r="A3" s="5"/>
      <c r="B3" s="5"/>
      <c r="C3" s="5"/>
      <c r="D3" s="5"/>
      <c r="E3" s="7" t="s">
        <v>10</v>
      </c>
    </row>
    <row r="4" ht="24" customHeight="1" spans="1:5">
      <c r="A4" s="8" t="s">
        <v>11</v>
      </c>
      <c r="B4" s="19" t="s">
        <v>13</v>
      </c>
      <c r="C4" s="19" t="s">
        <v>195</v>
      </c>
      <c r="D4" s="20" t="s">
        <v>196</v>
      </c>
      <c r="E4" s="20"/>
    </row>
    <row r="5" ht="24" customHeight="1" spans="1:5">
      <c r="A5" s="11"/>
      <c r="B5" s="21"/>
      <c r="C5" s="21"/>
      <c r="D5" s="20" t="s">
        <v>15</v>
      </c>
      <c r="E5" s="20" t="s">
        <v>16</v>
      </c>
    </row>
    <row r="6" s="26" customFormat="1" ht="24" customHeight="1" spans="1:5">
      <c r="A6" s="12" t="s">
        <v>172</v>
      </c>
      <c r="B6" s="13">
        <f>SUM(B7:B11)</f>
        <v>582230</v>
      </c>
      <c r="C6" s="13">
        <f>C7+C8+C9+C10+C11</f>
        <v>628225</v>
      </c>
      <c r="D6" s="13">
        <f t="shared" ref="D6:D14" si="0">C6-B6</f>
        <v>45995</v>
      </c>
      <c r="E6" s="14">
        <f t="shared" ref="E6:E14" si="1">IF(B6=0,,ROUND(D6/B6*100,1))</f>
        <v>7.9</v>
      </c>
    </row>
    <row r="7" ht="24" customHeight="1" spans="1:5">
      <c r="A7" s="15" t="s">
        <v>173</v>
      </c>
      <c r="B7" s="22"/>
      <c r="C7" s="16"/>
      <c r="D7" s="16">
        <f t="shared" si="0"/>
        <v>0</v>
      </c>
      <c r="E7" s="17">
        <f t="shared" si="1"/>
        <v>0</v>
      </c>
    </row>
    <row r="8" ht="24" customHeight="1" spans="1:5">
      <c r="A8" s="15" t="s">
        <v>174</v>
      </c>
      <c r="B8" s="22">
        <v>14677</v>
      </c>
      <c r="C8" s="16">
        <v>16026</v>
      </c>
      <c r="D8" s="16">
        <f t="shared" si="0"/>
        <v>1349</v>
      </c>
      <c r="E8" s="17">
        <f t="shared" si="1"/>
        <v>9.2</v>
      </c>
    </row>
    <row r="9" ht="24" customHeight="1" spans="1:5">
      <c r="A9" s="15" t="s">
        <v>175</v>
      </c>
      <c r="B9" s="22">
        <v>208409</v>
      </c>
      <c r="C9" s="16">
        <v>235642</v>
      </c>
      <c r="D9" s="16">
        <f t="shared" si="0"/>
        <v>27233</v>
      </c>
      <c r="E9" s="17">
        <f t="shared" si="1"/>
        <v>13.1</v>
      </c>
    </row>
    <row r="10" ht="24" customHeight="1" spans="1:5">
      <c r="A10" s="15" t="s">
        <v>176</v>
      </c>
      <c r="B10" s="22">
        <v>287085</v>
      </c>
      <c r="C10" s="16">
        <v>301444</v>
      </c>
      <c r="D10" s="16">
        <f t="shared" si="0"/>
        <v>14359</v>
      </c>
      <c r="E10" s="17">
        <f t="shared" si="1"/>
        <v>5</v>
      </c>
    </row>
    <row r="11" ht="24" customHeight="1" spans="1:5">
      <c r="A11" s="15" t="s">
        <v>177</v>
      </c>
      <c r="B11" s="22">
        <v>72059</v>
      </c>
      <c r="C11" s="16">
        <v>75113</v>
      </c>
      <c r="D11" s="16">
        <f t="shared" si="0"/>
        <v>3054</v>
      </c>
      <c r="E11" s="17">
        <f t="shared" si="1"/>
        <v>4.2</v>
      </c>
    </row>
    <row r="12" spans="4:5">
      <c r="D12" s="27">
        <f t="shared" si="0"/>
        <v>0</v>
      </c>
      <c r="E12" s="27">
        <f t="shared" si="1"/>
        <v>0</v>
      </c>
    </row>
  </sheetData>
  <mergeCells count="5">
    <mergeCell ref="A2:E2"/>
    <mergeCell ref="D4:E4"/>
    <mergeCell ref="A4:A5"/>
    <mergeCell ref="B4:B5"/>
    <mergeCell ref="C4:C5"/>
  </mergeCells>
  <printOptions horizontalCentered="1"/>
  <pageMargins left="0.707638888888889" right="0.707638888888889" top="0.629861111111111" bottom="0.747916666666667" header="0.313888888888889" footer="0.313888888888889"/>
  <pageSetup paperSize="9" orientation="landscape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70C0"/>
  </sheetPr>
  <dimension ref="A1:E14"/>
  <sheetViews>
    <sheetView showZeros="0" view="pageBreakPreview" zoomScaleNormal="85" workbookViewId="0">
      <selection activeCell="I6" sqref="I6"/>
    </sheetView>
  </sheetViews>
  <sheetFormatPr defaultColWidth="9" defaultRowHeight="13.5" outlineLevelCol="4"/>
  <cols>
    <col min="1" max="1" width="36" style="3" customWidth="1"/>
    <col min="2" max="5" width="21" style="3" customWidth="1"/>
    <col min="6" max="16384" width="9" style="3"/>
  </cols>
  <sheetData>
    <row r="1" ht="22" customHeight="1" spans="1:1">
      <c r="A1" s="3" t="s">
        <v>262</v>
      </c>
    </row>
    <row r="2" s="1" customFormat="1" ht="31" customHeight="1" spans="1:5">
      <c r="A2" s="4" t="s">
        <v>263</v>
      </c>
      <c r="B2" s="4"/>
      <c r="C2" s="4"/>
      <c r="D2" s="4"/>
      <c r="E2" s="4"/>
    </row>
    <row r="3" ht="24.95" customHeight="1" spans="1:5">
      <c r="A3" s="5"/>
      <c r="B3" s="6"/>
      <c r="C3" s="6"/>
      <c r="D3" s="6"/>
      <c r="E3" s="7" t="s">
        <v>10</v>
      </c>
    </row>
    <row r="4" ht="24" customHeight="1" spans="1:5">
      <c r="A4" s="8" t="s">
        <v>11</v>
      </c>
      <c r="B4" s="9" t="s">
        <v>199</v>
      </c>
      <c r="C4" s="9" t="s">
        <v>195</v>
      </c>
      <c r="D4" s="10" t="s">
        <v>200</v>
      </c>
      <c r="E4" s="10"/>
    </row>
    <row r="5" ht="24" customHeight="1" spans="1:5">
      <c r="A5" s="11"/>
      <c r="B5" s="9"/>
      <c r="C5" s="9"/>
      <c r="D5" s="10" t="s">
        <v>15</v>
      </c>
      <c r="E5" s="10" t="s">
        <v>16</v>
      </c>
    </row>
    <row r="6" s="2" customFormat="1" ht="24" customHeight="1" spans="1:5">
      <c r="A6" s="12" t="s">
        <v>181</v>
      </c>
      <c r="B6" s="13">
        <f>SUM(B7:B11)</f>
        <v>570299</v>
      </c>
      <c r="C6" s="13">
        <f>SUM(C7:C11)</f>
        <v>621837</v>
      </c>
      <c r="D6" s="13">
        <f>SUM(D7:D11)</f>
        <v>51538</v>
      </c>
      <c r="E6" s="14">
        <f t="shared" ref="E6:E16" si="0">IF(B6=0,,ROUND(D6/B6*100,1))</f>
        <v>9</v>
      </c>
    </row>
    <row r="7" ht="24" customHeight="1" spans="1:5">
      <c r="A7" s="15" t="s">
        <v>182</v>
      </c>
      <c r="B7" s="16"/>
      <c r="C7" s="16"/>
      <c r="D7" s="16">
        <f t="shared" ref="D6:D16" si="1">C7-B7</f>
        <v>0</v>
      </c>
      <c r="E7" s="17">
        <f t="shared" si="0"/>
        <v>0</v>
      </c>
    </row>
    <row r="8" ht="24" customHeight="1" spans="1:5">
      <c r="A8" s="15" t="s">
        <v>183</v>
      </c>
      <c r="B8" s="16">
        <v>10433</v>
      </c>
      <c r="C8" s="16">
        <v>12801</v>
      </c>
      <c r="D8" s="16">
        <f t="shared" si="1"/>
        <v>2368</v>
      </c>
      <c r="E8" s="17">
        <f t="shared" si="0"/>
        <v>22.7</v>
      </c>
    </row>
    <row r="9" ht="24" customHeight="1" spans="1:5">
      <c r="A9" s="18" t="s">
        <v>184</v>
      </c>
      <c r="B9" s="16">
        <v>199540</v>
      </c>
      <c r="C9" s="16">
        <v>235042</v>
      </c>
      <c r="D9" s="16">
        <f t="shared" si="1"/>
        <v>35502</v>
      </c>
      <c r="E9" s="17">
        <f t="shared" si="0"/>
        <v>17.8</v>
      </c>
    </row>
    <row r="10" ht="24" customHeight="1" spans="1:5">
      <c r="A10" s="15" t="s">
        <v>185</v>
      </c>
      <c r="B10" s="16">
        <v>287798</v>
      </c>
      <c r="C10" s="16">
        <v>298953</v>
      </c>
      <c r="D10" s="16">
        <f t="shared" si="1"/>
        <v>11155</v>
      </c>
      <c r="E10" s="17">
        <f t="shared" si="0"/>
        <v>3.9</v>
      </c>
    </row>
    <row r="11" ht="24" customHeight="1" spans="1:5">
      <c r="A11" s="15" t="s">
        <v>264</v>
      </c>
      <c r="B11" s="16">
        <v>72528</v>
      </c>
      <c r="C11" s="16">
        <v>75041</v>
      </c>
      <c r="D11" s="16">
        <f t="shared" si="1"/>
        <v>2513</v>
      </c>
      <c r="E11" s="17">
        <f t="shared" si="0"/>
        <v>3.5</v>
      </c>
    </row>
    <row r="12" spans="4:5">
      <c r="D12" s="3">
        <f t="shared" si="1"/>
        <v>0</v>
      </c>
      <c r="E12" s="3">
        <f t="shared" si="0"/>
        <v>0</v>
      </c>
    </row>
    <row r="13" spans="4:5">
      <c r="D13" s="3">
        <f t="shared" si="1"/>
        <v>0</v>
      </c>
      <c r="E13" s="3">
        <f t="shared" si="0"/>
        <v>0</v>
      </c>
    </row>
    <row r="14" spans="4:5">
      <c r="D14" s="3">
        <f t="shared" si="1"/>
        <v>0</v>
      </c>
      <c r="E14" s="3">
        <f t="shared" si="0"/>
        <v>0</v>
      </c>
    </row>
  </sheetData>
  <mergeCells count="5">
    <mergeCell ref="A2:E2"/>
    <mergeCell ref="D4:E4"/>
    <mergeCell ref="A4:A5"/>
    <mergeCell ref="B4:B5"/>
    <mergeCell ref="C4:C5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70C0"/>
  </sheetPr>
  <dimension ref="A1:E12"/>
  <sheetViews>
    <sheetView showZeros="0" view="pageBreakPreview" zoomScaleNormal="85" workbookViewId="0">
      <selection activeCell="D6" sqref="D6:E6"/>
    </sheetView>
  </sheetViews>
  <sheetFormatPr defaultColWidth="9" defaultRowHeight="13.5" outlineLevelCol="4"/>
  <cols>
    <col min="1" max="1" width="38.25" style="3" customWidth="1"/>
    <col min="2" max="5" width="20.625" style="3" customWidth="1"/>
    <col min="6" max="16384" width="9" style="3"/>
  </cols>
  <sheetData>
    <row r="1" ht="22" customHeight="1" spans="1:1">
      <c r="A1" s="3" t="s">
        <v>265</v>
      </c>
    </row>
    <row r="2" s="1" customFormat="1" ht="31" customHeight="1" spans="1:5">
      <c r="A2" s="4" t="s">
        <v>266</v>
      </c>
      <c r="B2" s="4"/>
      <c r="C2" s="4"/>
      <c r="D2" s="4"/>
      <c r="E2" s="4"/>
    </row>
    <row r="3" ht="24.95" customHeight="1" spans="1:5">
      <c r="A3" s="5"/>
      <c r="B3" s="5"/>
      <c r="C3" s="5"/>
      <c r="D3" s="5"/>
      <c r="E3" s="7" t="s">
        <v>10</v>
      </c>
    </row>
    <row r="4" ht="24" customHeight="1" spans="1:5">
      <c r="A4" s="8" t="s">
        <v>11</v>
      </c>
      <c r="B4" s="19" t="s">
        <v>13</v>
      </c>
      <c r="C4" s="19" t="s">
        <v>195</v>
      </c>
      <c r="D4" s="20" t="s">
        <v>196</v>
      </c>
      <c r="E4" s="20"/>
    </row>
    <row r="5" ht="24" customHeight="1" spans="1:5">
      <c r="A5" s="11"/>
      <c r="B5" s="21"/>
      <c r="C5" s="21"/>
      <c r="D5" s="20" t="s">
        <v>15</v>
      </c>
      <c r="E5" s="20" t="s">
        <v>16</v>
      </c>
    </row>
    <row r="6" s="2" customFormat="1" ht="24" customHeight="1" spans="1:5">
      <c r="A6" s="12" t="s">
        <v>172</v>
      </c>
      <c r="B6" s="13">
        <f>SUM(B7:B11)</f>
        <v>412352</v>
      </c>
      <c r="C6" s="13">
        <f>SUM(C7:C11)</f>
        <v>435076</v>
      </c>
      <c r="D6" s="13">
        <f>SUM(D9:D11)</f>
        <v>22724</v>
      </c>
      <c r="E6" s="14">
        <f>IF(B6=0,,ROUND(D6/B6*100,1))</f>
        <v>5.5</v>
      </c>
    </row>
    <row r="7" ht="24" customHeight="1" spans="1:5">
      <c r="A7" s="15" t="s">
        <v>173</v>
      </c>
      <c r="B7" s="13"/>
      <c r="C7" s="16"/>
      <c r="D7" s="16">
        <f>C7-B7</f>
        <v>0</v>
      </c>
      <c r="E7" s="17">
        <f>IF(B7=0,,ROUND(D7/B7*100,1))</f>
        <v>0</v>
      </c>
    </row>
    <row r="8" ht="24" customHeight="1" spans="1:5">
      <c r="A8" s="15" t="s">
        <v>174</v>
      </c>
      <c r="B8" s="13"/>
      <c r="C8" s="16"/>
      <c r="D8" s="16"/>
      <c r="E8" s="17"/>
    </row>
    <row r="9" ht="24" customHeight="1" spans="1:5">
      <c r="A9" s="15" t="s">
        <v>175</v>
      </c>
      <c r="B9" s="22">
        <v>53208</v>
      </c>
      <c r="C9" s="22">
        <v>58519</v>
      </c>
      <c r="D9" s="22">
        <f>C9-B9</f>
        <v>5311</v>
      </c>
      <c r="E9" s="23">
        <f>IF(B9=0,,ROUND(D9/B9*100,1))</f>
        <v>10</v>
      </c>
    </row>
    <row r="10" ht="24" customHeight="1" spans="1:5">
      <c r="A10" s="15" t="s">
        <v>176</v>
      </c>
      <c r="B10" s="22">
        <v>287085</v>
      </c>
      <c r="C10" s="16">
        <v>301444</v>
      </c>
      <c r="D10" s="22">
        <f>C10-B10</f>
        <v>14359</v>
      </c>
      <c r="E10" s="23">
        <f>IF(B10=0,,ROUND(D10/B10*100,1))</f>
        <v>5</v>
      </c>
    </row>
    <row r="11" ht="24" customHeight="1" spans="1:5">
      <c r="A11" s="15" t="s">
        <v>177</v>
      </c>
      <c r="B11" s="22">
        <v>72059</v>
      </c>
      <c r="C11" s="16">
        <v>75113</v>
      </c>
      <c r="D11" s="22">
        <f>C11-B11</f>
        <v>3054</v>
      </c>
      <c r="E11" s="23">
        <f>IF(B11=0,,ROUND(D11/B11*100,1))</f>
        <v>4.2</v>
      </c>
    </row>
    <row r="12" spans="2:5">
      <c r="B12" s="24"/>
      <c r="C12" s="24"/>
      <c r="D12" s="24"/>
      <c r="E12" s="24"/>
    </row>
  </sheetData>
  <mergeCells count="5">
    <mergeCell ref="A2:E2"/>
    <mergeCell ref="D4:E4"/>
    <mergeCell ref="A4:A5"/>
    <mergeCell ref="B4:B5"/>
    <mergeCell ref="C4:C5"/>
  </mergeCells>
  <printOptions horizontalCentered="1"/>
  <pageMargins left="0.707638888888889" right="0.707638888888889" top="0.550694444444444" bottom="0.747916666666667" header="0.313888888888889" footer="0.313888888888889"/>
  <pageSetup paperSize="9" orientation="landscape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70C0"/>
  </sheetPr>
  <dimension ref="A1:E14"/>
  <sheetViews>
    <sheetView showZeros="0" view="pageBreakPreview" zoomScaleNormal="85" workbookViewId="0">
      <selection activeCell="D6" sqref="D6:E6"/>
    </sheetView>
  </sheetViews>
  <sheetFormatPr defaultColWidth="9" defaultRowHeight="13.5" outlineLevelCol="4"/>
  <cols>
    <col min="1" max="1" width="34.625" style="3" customWidth="1"/>
    <col min="2" max="5" width="20.625" style="3" customWidth="1"/>
    <col min="6" max="16384" width="9" style="3"/>
  </cols>
  <sheetData>
    <row r="1" ht="22" customHeight="1" spans="1:1">
      <c r="A1" s="3" t="s">
        <v>267</v>
      </c>
    </row>
    <row r="2" s="1" customFormat="1" ht="31" customHeight="1" spans="1:5">
      <c r="A2" s="4" t="s">
        <v>268</v>
      </c>
      <c r="B2" s="4"/>
      <c r="C2" s="4"/>
      <c r="D2" s="4"/>
      <c r="E2" s="4"/>
    </row>
    <row r="3" ht="24.95" customHeight="1" spans="1:5">
      <c r="A3" s="5"/>
      <c r="B3" s="6"/>
      <c r="C3" s="6"/>
      <c r="D3" s="6"/>
      <c r="E3" s="7" t="s">
        <v>10</v>
      </c>
    </row>
    <row r="4" ht="24" customHeight="1" spans="1:5">
      <c r="A4" s="8" t="s">
        <v>11</v>
      </c>
      <c r="B4" s="9" t="s">
        <v>199</v>
      </c>
      <c r="C4" s="9" t="s">
        <v>195</v>
      </c>
      <c r="D4" s="10" t="s">
        <v>200</v>
      </c>
      <c r="E4" s="10"/>
    </row>
    <row r="5" ht="24" customHeight="1" spans="1:5">
      <c r="A5" s="11"/>
      <c r="B5" s="9"/>
      <c r="C5" s="9"/>
      <c r="D5" s="10" t="s">
        <v>15</v>
      </c>
      <c r="E5" s="10" t="s">
        <v>16</v>
      </c>
    </row>
    <row r="6" s="2" customFormat="1" ht="24" customHeight="1" spans="1:5">
      <c r="A6" s="12" t="s">
        <v>181</v>
      </c>
      <c r="B6" s="13">
        <f>SUM(B7:B10)</f>
        <v>411202</v>
      </c>
      <c r="C6" s="13">
        <f>SUM(C7:C10)</f>
        <v>432513</v>
      </c>
      <c r="D6" s="13">
        <f t="shared" ref="D6:D14" si="0">C6-B6</f>
        <v>21311</v>
      </c>
      <c r="E6" s="14">
        <f t="shared" ref="E6:E14" si="1">IF(B6=0,,ROUND(D6/B6*100,1))</f>
        <v>5.2</v>
      </c>
    </row>
    <row r="7" ht="24" customHeight="1" spans="1:5">
      <c r="A7" s="15" t="s">
        <v>182</v>
      </c>
      <c r="B7" s="16"/>
      <c r="C7" s="16"/>
      <c r="D7" s="16">
        <f t="shared" si="0"/>
        <v>0</v>
      </c>
      <c r="E7" s="17">
        <f t="shared" si="1"/>
        <v>0</v>
      </c>
    </row>
    <row r="8" ht="24" customHeight="1" spans="1:5">
      <c r="A8" s="18" t="s">
        <v>184</v>
      </c>
      <c r="B8" s="16">
        <v>50876</v>
      </c>
      <c r="C8" s="16">
        <v>58519</v>
      </c>
      <c r="D8" s="16">
        <f t="shared" si="0"/>
        <v>7643</v>
      </c>
      <c r="E8" s="17">
        <f t="shared" si="1"/>
        <v>15</v>
      </c>
    </row>
    <row r="9" ht="24" customHeight="1" spans="1:5">
      <c r="A9" s="15" t="s">
        <v>185</v>
      </c>
      <c r="B9" s="16">
        <v>287798</v>
      </c>
      <c r="C9" s="16">
        <v>298953</v>
      </c>
      <c r="D9" s="16">
        <f t="shared" si="0"/>
        <v>11155</v>
      </c>
      <c r="E9" s="17">
        <f t="shared" si="1"/>
        <v>3.9</v>
      </c>
    </row>
    <row r="10" ht="24" customHeight="1" spans="1:5">
      <c r="A10" s="15" t="s">
        <v>264</v>
      </c>
      <c r="B10" s="16">
        <v>72528</v>
      </c>
      <c r="C10" s="16">
        <v>75041</v>
      </c>
      <c r="D10" s="16">
        <f t="shared" si="0"/>
        <v>2513</v>
      </c>
      <c r="E10" s="17">
        <f t="shared" si="1"/>
        <v>3.5</v>
      </c>
    </row>
    <row r="11" spans="4:5">
      <c r="D11" s="3">
        <f t="shared" si="0"/>
        <v>0</v>
      </c>
      <c r="E11" s="3">
        <f t="shared" si="1"/>
        <v>0</v>
      </c>
    </row>
    <row r="12" spans="4:5">
      <c r="D12" s="3">
        <f t="shared" si="0"/>
        <v>0</v>
      </c>
      <c r="E12" s="3">
        <f t="shared" si="1"/>
        <v>0</v>
      </c>
    </row>
    <row r="13" spans="4:5">
      <c r="D13" s="3">
        <f t="shared" si="0"/>
        <v>0</v>
      </c>
      <c r="E13" s="3">
        <f t="shared" si="1"/>
        <v>0</v>
      </c>
    </row>
    <row r="14" spans="4:5">
      <c r="D14" s="3">
        <f t="shared" si="0"/>
        <v>0</v>
      </c>
      <c r="E14" s="3">
        <f t="shared" si="1"/>
        <v>0</v>
      </c>
    </row>
  </sheetData>
  <mergeCells count="5">
    <mergeCell ref="A2:E2"/>
    <mergeCell ref="D4:E4"/>
    <mergeCell ref="A4:A5"/>
    <mergeCell ref="B4:B5"/>
    <mergeCell ref="C4:C5"/>
  </mergeCells>
  <printOptions horizontalCentered="1"/>
  <pageMargins left="0.707638888888889" right="0.707638888888889" top="0.590277777777778" bottom="0.747916666666667" header="0.313888888888889" footer="0.313888888888889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  <pageSetUpPr fitToPage="1"/>
  </sheetPr>
  <dimension ref="A1:H37"/>
  <sheetViews>
    <sheetView showZeros="0" topLeftCell="A10" workbookViewId="0">
      <selection activeCell="C36" sqref="C36"/>
    </sheetView>
  </sheetViews>
  <sheetFormatPr defaultColWidth="9" defaultRowHeight="14.25" outlineLevelCol="7"/>
  <cols>
    <col min="1" max="1" width="35.625" style="82" customWidth="1"/>
    <col min="2" max="5" width="20.625" style="82" customWidth="1"/>
    <col min="6" max="6" width="10.375" style="82"/>
    <col min="7" max="8" width="9" style="82"/>
    <col min="9" max="9" width="10.375" style="82"/>
    <col min="10" max="16384" width="9" style="82"/>
  </cols>
  <sheetData>
    <row r="1" s="27" customFormat="1" ht="22" customHeight="1" spans="1:5">
      <c r="A1" s="77" t="s">
        <v>49</v>
      </c>
      <c r="B1" s="5"/>
      <c r="C1" s="5"/>
      <c r="D1" s="5"/>
      <c r="E1" s="5"/>
    </row>
    <row r="2" s="25" customFormat="1" ht="31" customHeight="1" spans="1:5">
      <c r="A2" s="78" t="s">
        <v>50</v>
      </c>
      <c r="B2" s="78"/>
      <c r="C2" s="78"/>
      <c r="D2" s="78"/>
      <c r="E2" s="78"/>
    </row>
    <row r="3" ht="15.75" customHeight="1" spans="1:5">
      <c r="A3" s="154"/>
      <c r="B3" s="154"/>
      <c r="C3" s="154"/>
      <c r="D3" s="79" t="s">
        <v>10</v>
      </c>
      <c r="E3" s="79"/>
    </row>
    <row r="4" s="153" customFormat="1" ht="15.95" customHeight="1" spans="1:5">
      <c r="A4" s="138" t="s">
        <v>11</v>
      </c>
      <c r="B4" s="127" t="s">
        <v>12</v>
      </c>
      <c r="C4" s="127" t="s">
        <v>13</v>
      </c>
      <c r="D4" s="80" t="s">
        <v>14</v>
      </c>
      <c r="E4" s="80"/>
    </row>
    <row r="5" s="153" customFormat="1" ht="15.95" customHeight="1" spans="1:5">
      <c r="A5" s="139"/>
      <c r="B5" s="129"/>
      <c r="C5" s="129"/>
      <c r="D5" s="130" t="s">
        <v>15</v>
      </c>
      <c r="E5" s="130" t="s">
        <v>16</v>
      </c>
    </row>
    <row r="6" s="82" customFormat="1" ht="15.95" customHeight="1" spans="1:8">
      <c r="A6" s="167" t="s">
        <v>51</v>
      </c>
      <c r="B6" s="155">
        <f>SUM(B7:B28)</f>
        <v>2100965</v>
      </c>
      <c r="C6" s="155">
        <f>SUM(C7:C28)</f>
        <v>2107969</v>
      </c>
      <c r="D6" s="13">
        <f>C6-B6</f>
        <v>7004</v>
      </c>
      <c r="E6" s="14">
        <f>IF(B6=0,,ROUND(D6/B6*100,1))</f>
        <v>0.3</v>
      </c>
      <c r="H6" s="82">
        <f>G6-C6</f>
        <v>-2107969</v>
      </c>
    </row>
    <row r="7" s="27" customFormat="1" ht="15.95" customHeight="1" spans="1:5">
      <c r="A7" s="62" t="s">
        <v>52</v>
      </c>
      <c r="B7" s="97">
        <v>202888</v>
      </c>
      <c r="C7" s="97">
        <v>194708</v>
      </c>
      <c r="D7" s="16">
        <f t="shared" ref="D7:D27" si="0">C7-B7</f>
        <v>-8180</v>
      </c>
      <c r="E7" s="17">
        <f t="shared" ref="E7:E27" si="1">IF(B7=0,,ROUND(D7/B7*100,1))</f>
        <v>-4</v>
      </c>
    </row>
    <row r="8" s="27" customFormat="1" ht="15.95" customHeight="1" spans="1:5">
      <c r="A8" s="62" t="s">
        <v>53</v>
      </c>
      <c r="B8" s="97">
        <v>1506</v>
      </c>
      <c r="C8" s="97">
        <v>1984</v>
      </c>
      <c r="D8" s="16">
        <f t="shared" si="0"/>
        <v>478</v>
      </c>
      <c r="E8" s="17">
        <f>IF(B8=0,'[1]2'!$G$6,ROUND(D8/B8*100,1))</f>
        <v>31.7</v>
      </c>
    </row>
    <row r="9" s="27" customFormat="1" ht="15.95" customHeight="1" spans="1:5">
      <c r="A9" s="62" t="s">
        <v>54</v>
      </c>
      <c r="B9" s="97">
        <v>85310</v>
      </c>
      <c r="C9" s="97">
        <v>84515</v>
      </c>
      <c r="D9" s="16">
        <f t="shared" si="0"/>
        <v>-795</v>
      </c>
      <c r="E9" s="17">
        <f t="shared" si="1"/>
        <v>-0.9</v>
      </c>
    </row>
    <row r="10" s="27" customFormat="1" ht="15.95" customHeight="1" spans="1:5">
      <c r="A10" s="62" t="s">
        <v>55</v>
      </c>
      <c r="B10" s="97">
        <v>200098</v>
      </c>
      <c r="C10" s="97">
        <v>200676</v>
      </c>
      <c r="D10" s="16">
        <f t="shared" si="0"/>
        <v>578</v>
      </c>
      <c r="E10" s="17">
        <f t="shared" si="1"/>
        <v>0.3</v>
      </c>
    </row>
    <row r="11" s="27" customFormat="1" ht="15.95" customHeight="1" spans="1:5">
      <c r="A11" s="65" t="s">
        <v>56</v>
      </c>
      <c r="B11" s="97">
        <v>15861</v>
      </c>
      <c r="C11" s="97">
        <v>16798</v>
      </c>
      <c r="D11" s="16">
        <f t="shared" si="0"/>
        <v>937</v>
      </c>
      <c r="E11" s="17">
        <f t="shared" si="1"/>
        <v>5.9</v>
      </c>
    </row>
    <row r="12" s="27" customFormat="1" ht="15.95" customHeight="1" spans="1:5">
      <c r="A12" s="65" t="s">
        <v>57</v>
      </c>
      <c r="B12" s="97">
        <v>19863</v>
      </c>
      <c r="C12" s="97">
        <v>16657</v>
      </c>
      <c r="D12" s="16">
        <f t="shared" si="0"/>
        <v>-3206</v>
      </c>
      <c r="E12" s="17">
        <f t="shared" si="1"/>
        <v>-16.1</v>
      </c>
    </row>
    <row r="13" s="27" customFormat="1" ht="15.95" customHeight="1" spans="1:5">
      <c r="A13" s="65" t="s">
        <v>58</v>
      </c>
      <c r="B13" s="97">
        <v>304383</v>
      </c>
      <c r="C13" s="97">
        <v>331156</v>
      </c>
      <c r="D13" s="16">
        <f t="shared" si="0"/>
        <v>26773</v>
      </c>
      <c r="E13" s="17">
        <f t="shared" si="1"/>
        <v>8.8</v>
      </c>
    </row>
    <row r="14" s="27" customFormat="1" ht="15.95" customHeight="1" spans="1:5">
      <c r="A14" s="65" t="s">
        <v>59</v>
      </c>
      <c r="B14" s="97">
        <v>143813</v>
      </c>
      <c r="C14" s="97">
        <v>135116</v>
      </c>
      <c r="D14" s="16">
        <f t="shared" si="0"/>
        <v>-8697</v>
      </c>
      <c r="E14" s="17">
        <f t="shared" si="1"/>
        <v>-6</v>
      </c>
    </row>
    <row r="15" s="27" customFormat="1" ht="15.95" customHeight="1" spans="1:5">
      <c r="A15" s="65" t="s">
        <v>60</v>
      </c>
      <c r="B15" s="97">
        <v>41453</v>
      </c>
      <c r="C15" s="97">
        <v>61060</v>
      </c>
      <c r="D15" s="16">
        <f t="shared" si="0"/>
        <v>19607</v>
      </c>
      <c r="E15" s="17">
        <f t="shared" si="1"/>
        <v>47.3</v>
      </c>
    </row>
    <row r="16" s="27" customFormat="1" ht="15.95" customHeight="1" spans="1:5">
      <c r="A16" s="65" t="s">
        <v>61</v>
      </c>
      <c r="B16" s="97">
        <v>276710</v>
      </c>
      <c r="C16" s="97">
        <v>236861</v>
      </c>
      <c r="D16" s="16">
        <f t="shared" si="0"/>
        <v>-39849</v>
      </c>
      <c r="E16" s="17">
        <f t="shared" si="1"/>
        <v>-14.4</v>
      </c>
    </row>
    <row r="17" s="27" customFormat="1" ht="15.95" customHeight="1" spans="1:5">
      <c r="A17" s="62" t="s">
        <v>62</v>
      </c>
      <c r="B17" s="97">
        <v>199416</v>
      </c>
      <c r="C17" s="97">
        <v>205352</v>
      </c>
      <c r="D17" s="16">
        <f t="shared" si="0"/>
        <v>5936</v>
      </c>
      <c r="E17" s="17">
        <f t="shared" si="1"/>
        <v>3</v>
      </c>
    </row>
    <row r="18" s="27" customFormat="1" ht="15.95" customHeight="1" spans="1:5">
      <c r="A18" s="62" t="s">
        <v>63</v>
      </c>
      <c r="B18" s="97">
        <v>55555</v>
      </c>
      <c r="C18" s="97">
        <v>61597</v>
      </c>
      <c r="D18" s="16">
        <f t="shared" si="0"/>
        <v>6042</v>
      </c>
      <c r="E18" s="17">
        <f t="shared" si="1"/>
        <v>10.9</v>
      </c>
    </row>
    <row r="19" s="27" customFormat="1" ht="15.95" customHeight="1" spans="1:5">
      <c r="A19" s="62" t="s">
        <v>64</v>
      </c>
      <c r="B19" s="97">
        <v>39135</v>
      </c>
      <c r="C19" s="97">
        <v>50395</v>
      </c>
      <c r="D19" s="16">
        <f t="shared" si="0"/>
        <v>11260</v>
      </c>
      <c r="E19" s="17">
        <f t="shared" si="1"/>
        <v>28.8</v>
      </c>
    </row>
    <row r="20" s="27" customFormat="1" ht="15.95" customHeight="1" spans="1:5">
      <c r="A20" s="62" t="s">
        <v>65</v>
      </c>
      <c r="B20" s="97">
        <v>6851</v>
      </c>
      <c r="C20" s="97">
        <v>9182</v>
      </c>
      <c r="D20" s="16">
        <f t="shared" si="0"/>
        <v>2331</v>
      </c>
      <c r="E20" s="17">
        <f t="shared" si="1"/>
        <v>34</v>
      </c>
    </row>
    <row r="21" s="27" customFormat="1" ht="15.95" customHeight="1" spans="1:5">
      <c r="A21" s="62" t="s">
        <v>66</v>
      </c>
      <c r="B21" s="97">
        <v>0</v>
      </c>
      <c r="C21" s="97"/>
      <c r="D21" s="16">
        <f t="shared" si="0"/>
        <v>0</v>
      </c>
      <c r="E21" s="17">
        <f t="shared" si="1"/>
        <v>0</v>
      </c>
    </row>
    <row r="22" s="27" customFormat="1" ht="15.95" customHeight="1" spans="1:5">
      <c r="A22" s="62" t="s">
        <v>67</v>
      </c>
      <c r="B22" s="97">
        <v>36748</v>
      </c>
      <c r="C22" s="97">
        <v>35816</v>
      </c>
      <c r="D22" s="16">
        <f t="shared" ref="D22:D28" si="2">C22-B22</f>
        <v>-932</v>
      </c>
      <c r="E22" s="17">
        <f t="shared" ref="E22:E28" si="3">IF(B22=0,,ROUND(D22/B22*100,1))</f>
        <v>-2.5</v>
      </c>
    </row>
    <row r="23" s="27" customFormat="1" ht="15.95" customHeight="1" spans="1:5">
      <c r="A23" s="62" t="s">
        <v>68</v>
      </c>
      <c r="B23" s="97">
        <v>60783</v>
      </c>
      <c r="C23" s="97">
        <v>57137</v>
      </c>
      <c r="D23" s="16">
        <f t="shared" si="2"/>
        <v>-3646</v>
      </c>
      <c r="E23" s="17">
        <f t="shared" si="3"/>
        <v>-6</v>
      </c>
    </row>
    <row r="24" s="27" customFormat="1" ht="15.95" customHeight="1" spans="1:5">
      <c r="A24" s="62" t="s">
        <v>69</v>
      </c>
      <c r="B24" s="97">
        <v>3055</v>
      </c>
      <c r="C24" s="97">
        <v>2272</v>
      </c>
      <c r="D24" s="16">
        <f t="shared" si="2"/>
        <v>-783</v>
      </c>
      <c r="E24" s="17">
        <f t="shared" si="3"/>
        <v>-25.6</v>
      </c>
    </row>
    <row r="25" s="27" customFormat="1" ht="15.95" customHeight="1" spans="1:5">
      <c r="A25" s="62" t="s">
        <v>70</v>
      </c>
      <c r="B25" s="97">
        <v>31284</v>
      </c>
      <c r="C25" s="97">
        <v>20297</v>
      </c>
      <c r="D25" s="16">
        <f t="shared" si="2"/>
        <v>-10987</v>
      </c>
      <c r="E25" s="17">
        <f t="shared" si="3"/>
        <v>-35.1</v>
      </c>
    </row>
    <row r="26" s="27" customFormat="1" ht="15.95" customHeight="1" spans="1:5">
      <c r="A26" s="62" t="s">
        <v>71</v>
      </c>
      <c r="B26" s="97">
        <v>158685</v>
      </c>
      <c r="C26" s="97">
        <v>112989</v>
      </c>
      <c r="D26" s="16">
        <f t="shared" si="2"/>
        <v>-45696</v>
      </c>
      <c r="E26" s="17">
        <f t="shared" si="3"/>
        <v>-28.8</v>
      </c>
    </row>
    <row r="27" s="27" customFormat="1" ht="15.95" customHeight="1" spans="1:5">
      <c r="A27" s="96" t="s">
        <v>72</v>
      </c>
      <c r="B27" s="97">
        <v>215340</v>
      </c>
      <c r="C27" s="97">
        <v>272660</v>
      </c>
      <c r="D27" s="16">
        <f t="shared" si="2"/>
        <v>57320</v>
      </c>
      <c r="E27" s="17">
        <f t="shared" si="3"/>
        <v>26.6</v>
      </c>
    </row>
    <row r="28" s="27" customFormat="1" ht="15.95" customHeight="1" spans="1:5">
      <c r="A28" s="96" t="s">
        <v>73</v>
      </c>
      <c r="B28" s="97">
        <v>2228</v>
      </c>
      <c r="C28" s="97">
        <v>741</v>
      </c>
      <c r="D28" s="16">
        <f t="shared" si="2"/>
        <v>-1487</v>
      </c>
      <c r="E28" s="17">
        <f t="shared" si="3"/>
        <v>-66.7</v>
      </c>
    </row>
    <row r="29" s="27" customFormat="1" ht="15.95" customHeight="1" spans="1:5">
      <c r="A29" s="59"/>
      <c r="B29" s="63"/>
      <c r="C29" s="157"/>
      <c r="D29" s="63"/>
      <c r="E29" s="63"/>
    </row>
    <row r="30" s="27" customFormat="1" ht="15.95" customHeight="1" spans="1:5">
      <c r="A30" s="59" t="s">
        <v>74</v>
      </c>
      <c r="B30" s="63"/>
      <c r="C30" s="97">
        <v>338445</v>
      </c>
      <c r="D30" s="63"/>
      <c r="E30" s="63"/>
    </row>
    <row r="31" s="27" customFormat="1" ht="15.95" customHeight="1" spans="1:5">
      <c r="A31" s="59" t="s">
        <v>75</v>
      </c>
      <c r="B31" s="63"/>
      <c r="C31" s="97">
        <v>106547</v>
      </c>
      <c r="D31" s="63"/>
      <c r="E31" s="63"/>
    </row>
    <row r="32" s="27" customFormat="1" ht="15.95" customHeight="1" spans="1:5">
      <c r="A32" s="59" t="s">
        <v>76</v>
      </c>
      <c r="B32" s="63"/>
      <c r="C32" s="97">
        <v>1404495</v>
      </c>
      <c r="D32" s="63"/>
      <c r="E32" s="63"/>
    </row>
    <row r="33" s="27" customFormat="1" ht="15.95" customHeight="1" spans="1:5">
      <c r="A33" s="59" t="s">
        <v>77</v>
      </c>
      <c r="B33" s="63"/>
      <c r="C33" s="97">
        <v>46472</v>
      </c>
      <c r="D33" s="63"/>
      <c r="E33" s="63"/>
    </row>
    <row r="34" s="27" customFormat="1" ht="15.95" customHeight="1" spans="1:5">
      <c r="A34" s="59" t="s">
        <v>78</v>
      </c>
      <c r="B34" s="63"/>
      <c r="C34" s="97">
        <v>13800</v>
      </c>
      <c r="D34" s="63"/>
      <c r="E34" s="63"/>
    </row>
    <row r="35" s="27" customFormat="1" ht="15.95" customHeight="1" spans="1:5">
      <c r="A35" s="59" t="s">
        <v>79</v>
      </c>
      <c r="B35" s="63"/>
      <c r="C35" s="97">
        <v>341281</v>
      </c>
      <c r="D35" s="63"/>
      <c r="E35" s="63"/>
    </row>
    <row r="36" s="26" customFormat="1" ht="15.95" customHeight="1" spans="1:5">
      <c r="A36" s="98" t="s">
        <v>80</v>
      </c>
      <c r="B36" s="99"/>
      <c r="C36" s="100">
        <f>SUM(C30:C35,C6)</f>
        <v>4359009</v>
      </c>
      <c r="D36" s="99"/>
      <c r="E36" s="99"/>
    </row>
    <row r="37" spans="3:3">
      <c r="C37" s="168">
        <f>C36-'1'!C38</f>
        <v>0</v>
      </c>
    </row>
  </sheetData>
  <mergeCells count="6">
    <mergeCell ref="A2:E2"/>
    <mergeCell ref="D3:E3"/>
    <mergeCell ref="D4:E4"/>
    <mergeCell ref="A4:A5"/>
    <mergeCell ref="B4:B5"/>
    <mergeCell ref="C4:C5"/>
  </mergeCells>
  <printOptions horizontalCentered="1"/>
  <pageMargins left="0.707638888888889" right="0.707638888888889" top="0.354166666666667" bottom="0.313888888888889" header="0.313888888888889" footer="0.313888888888889"/>
  <pageSetup paperSize="9" scale="91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  <pageSetUpPr fitToPage="1"/>
  </sheetPr>
  <dimension ref="A1:E40"/>
  <sheetViews>
    <sheetView showZeros="0" topLeftCell="A11" workbookViewId="0">
      <selection activeCell="E21" sqref="E21"/>
    </sheetView>
  </sheetViews>
  <sheetFormatPr defaultColWidth="9" defaultRowHeight="13.5" outlineLevelCol="4"/>
  <cols>
    <col min="1" max="1" width="38.125" style="27" customWidth="1"/>
    <col min="2" max="2" width="22.625" style="27" customWidth="1"/>
    <col min="3" max="3" width="22.625" style="46" customWidth="1"/>
    <col min="4" max="5" width="22.625" style="27" customWidth="1"/>
    <col min="6" max="16384" width="9" style="27"/>
  </cols>
  <sheetData>
    <row r="1" s="27" customFormat="1" ht="22" customHeight="1" spans="1:5">
      <c r="A1" s="77" t="s">
        <v>81</v>
      </c>
      <c r="B1" s="159"/>
      <c r="C1" s="160"/>
      <c r="D1" s="159"/>
      <c r="E1" s="159"/>
    </row>
    <row r="2" s="25" customFormat="1" ht="31" customHeight="1" spans="1:5">
      <c r="A2" s="78" t="s">
        <v>82</v>
      </c>
      <c r="B2" s="78"/>
      <c r="C2" s="161"/>
      <c r="D2" s="78"/>
      <c r="E2" s="78"/>
    </row>
    <row r="3" s="27" customFormat="1" spans="1:5">
      <c r="A3" s="77"/>
      <c r="B3" s="77"/>
      <c r="C3" s="162"/>
      <c r="D3" s="163" t="s">
        <v>10</v>
      </c>
      <c r="E3" s="163"/>
    </row>
    <row r="4" s="115" customFormat="1" ht="14.1" customHeight="1" spans="1:5">
      <c r="A4" s="80" t="s">
        <v>11</v>
      </c>
      <c r="B4" s="127" t="s">
        <v>12</v>
      </c>
      <c r="C4" s="164" t="s">
        <v>13</v>
      </c>
      <c r="D4" s="80" t="s">
        <v>14</v>
      </c>
      <c r="E4" s="80"/>
    </row>
    <row r="5" s="115" customFormat="1" ht="14.1" customHeight="1" spans="1:5">
      <c r="A5" s="80"/>
      <c r="B5" s="129"/>
      <c r="C5" s="165"/>
      <c r="D5" s="130" t="s">
        <v>15</v>
      </c>
      <c r="E5" s="130" t="s">
        <v>16</v>
      </c>
    </row>
    <row r="6" s="26" customFormat="1" ht="14.1" customHeight="1" spans="1:5">
      <c r="A6" s="57" t="s">
        <v>17</v>
      </c>
      <c r="B6" s="109">
        <f>SUM(B7,B22)</f>
        <v>526244</v>
      </c>
      <c r="C6" s="109">
        <f>SUM(C7,C22)</f>
        <v>566624</v>
      </c>
      <c r="D6" s="13">
        <f t="shared" ref="D6:D29" si="0">C6-B6</f>
        <v>40380</v>
      </c>
      <c r="E6" s="14">
        <f t="shared" ref="E6:E29" si="1">IF(B6=0,,ROUND(D6/B6*100,1))</f>
        <v>7.7</v>
      </c>
    </row>
    <row r="7" s="103" customFormat="1" ht="14.1" customHeight="1" spans="1:5">
      <c r="A7" s="120" t="s">
        <v>18</v>
      </c>
      <c r="B7" s="166">
        <f>SUM(B8:B21)</f>
        <v>405404</v>
      </c>
      <c r="C7" s="166">
        <f>SUM(C8:C21)</f>
        <v>431644</v>
      </c>
      <c r="D7" s="16">
        <f t="shared" si="0"/>
        <v>26240</v>
      </c>
      <c r="E7" s="17">
        <f t="shared" si="1"/>
        <v>6.5</v>
      </c>
    </row>
    <row r="8" s="103" customFormat="1" ht="14.1" customHeight="1" spans="1:5">
      <c r="A8" s="81" t="s">
        <v>19</v>
      </c>
      <c r="B8" s="166">
        <v>206061</v>
      </c>
      <c r="C8" s="166">
        <v>242252</v>
      </c>
      <c r="D8" s="16">
        <f t="shared" si="0"/>
        <v>36191</v>
      </c>
      <c r="E8" s="17">
        <f t="shared" si="1"/>
        <v>17.6</v>
      </c>
    </row>
    <row r="9" s="103" customFormat="1" ht="14.1" customHeight="1" spans="1:5">
      <c r="A9" s="81" t="s">
        <v>83</v>
      </c>
      <c r="B9" s="166">
        <v>2372</v>
      </c>
      <c r="C9" s="166">
        <v>3679</v>
      </c>
      <c r="D9" s="16">
        <f t="shared" si="0"/>
        <v>1307</v>
      </c>
      <c r="E9" s="17">
        <f t="shared" si="1"/>
        <v>55.1</v>
      </c>
    </row>
    <row r="10" s="103" customFormat="1" ht="14.1" customHeight="1" spans="1:5">
      <c r="A10" s="81" t="s">
        <v>84</v>
      </c>
      <c r="B10" s="166">
        <v>5954</v>
      </c>
      <c r="C10" s="166">
        <v>6016</v>
      </c>
      <c r="D10" s="16">
        <f t="shared" si="0"/>
        <v>62</v>
      </c>
      <c r="E10" s="17">
        <f t="shared" si="1"/>
        <v>1</v>
      </c>
    </row>
    <row r="11" s="103" customFormat="1" ht="14.1" customHeight="1" spans="1:5">
      <c r="A11" s="81" t="s">
        <v>22</v>
      </c>
      <c r="B11" s="166">
        <v>82866</v>
      </c>
      <c r="C11" s="166">
        <v>79928</v>
      </c>
      <c r="D11" s="16">
        <f t="shared" si="0"/>
        <v>-2938</v>
      </c>
      <c r="E11" s="17">
        <f t="shared" si="1"/>
        <v>-3.5</v>
      </c>
    </row>
    <row r="12" s="103" customFormat="1" ht="14.1" customHeight="1" spans="1:5">
      <c r="A12" s="81" t="s">
        <v>23</v>
      </c>
      <c r="B12" s="166">
        <v>43925</v>
      </c>
      <c r="C12" s="166">
        <v>40184</v>
      </c>
      <c r="D12" s="16">
        <f t="shared" si="0"/>
        <v>-3741</v>
      </c>
      <c r="E12" s="17">
        <f t="shared" si="1"/>
        <v>-8.5</v>
      </c>
    </row>
    <row r="13" s="103" customFormat="1" ht="14.1" customHeight="1" spans="1:5">
      <c r="A13" s="81" t="s">
        <v>24</v>
      </c>
      <c r="B13" s="166">
        <v>7875</v>
      </c>
      <c r="C13" s="166">
        <v>7714</v>
      </c>
      <c r="D13" s="16">
        <f t="shared" si="0"/>
        <v>-161</v>
      </c>
      <c r="E13" s="17">
        <f t="shared" si="1"/>
        <v>-2</v>
      </c>
    </row>
    <row r="14" s="103" customFormat="1" ht="14.1" customHeight="1" spans="1:5">
      <c r="A14" s="81" t="s">
        <v>25</v>
      </c>
      <c r="B14" s="166">
        <v>4553</v>
      </c>
      <c r="C14" s="166">
        <v>3467</v>
      </c>
      <c r="D14" s="16">
        <f t="shared" si="0"/>
        <v>-1086</v>
      </c>
      <c r="E14" s="17">
        <f t="shared" si="1"/>
        <v>-23.9</v>
      </c>
    </row>
    <row r="15" s="103" customFormat="1" ht="14.1" customHeight="1" spans="1:5">
      <c r="A15" s="81" t="s">
        <v>26</v>
      </c>
      <c r="B15" s="166">
        <v>42004</v>
      </c>
      <c r="C15" s="166">
        <v>42245</v>
      </c>
      <c r="D15" s="16">
        <f t="shared" si="0"/>
        <v>241</v>
      </c>
      <c r="E15" s="17">
        <f t="shared" si="1"/>
        <v>0.6</v>
      </c>
    </row>
    <row r="16" s="103" customFormat="1" ht="14.1" customHeight="1" spans="1:5">
      <c r="A16" s="81" t="s">
        <v>27</v>
      </c>
      <c r="B16" s="166">
        <v>0</v>
      </c>
      <c r="C16" s="166">
        <v>0</v>
      </c>
      <c r="D16" s="16">
        <f t="shared" si="0"/>
        <v>0</v>
      </c>
      <c r="E16" s="17">
        <f t="shared" si="1"/>
        <v>0</v>
      </c>
    </row>
    <row r="17" s="103" customFormat="1" ht="14.1" customHeight="1" spans="1:5">
      <c r="A17" s="81" t="s">
        <v>28</v>
      </c>
      <c r="B17" s="166">
        <v>8346</v>
      </c>
      <c r="C17" s="166">
        <v>4648</v>
      </c>
      <c r="D17" s="16">
        <f t="shared" si="0"/>
        <v>-3698</v>
      </c>
      <c r="E17" s="17">
        <f t="shared" si="1"/>
        <v>-44.3</v>
      </c>
    </row>
    <row r="18" s="103" customFormat="1" ht="14.1" customHeight="1" spans="1:5">
      <c r="A18" s="81" t="s">
        <v>29</v>
      </c>
      <c r="B18" s="166">
        <v>641</v>
      </c>
      <c r="C18" s="166">
        <v>-18</v>
      </c>
      <c r="D18" s="16">
        <f t="shared" si="0"/>
        <v>-659</v>
      </c>
      <c r="E18" s="17">
        <f t="shared" si="1"/>
        <v>-102.8</v>
      </c>
    </row>
    <row r="19" s="103" customFormat="1" ht="14.1" customHeight="1" spans="1:5">
      <c r="A19" s="120" t="s">
        <v>30</v>
      </c>
      <c r="B19" s="166">
        <v>8</v>
      </c>
      <c r="C19" s="166">
        <v>3</v>
      </c>
      <c r="D19" s="16">
        <f t="shared" si="0"/>
        <v>-5</v>
      </c>
      <c r="E19" s="17">
        <f t="shared" si="1"/>
        <v>-62.5</v>
      </c>
    </row>
    <row r="20" s="103" customFormat="1" ht="14.1" customHeight="1" spans="1:5">
      <c r="A20" s="120" t="s">
        <v>31</v>
      </c>
      <c r="B20" s="166">
        <v>799</v>
      </c>
      <c r="C20" s="166">
        <v>874</v>
      </c>
      <c r="D20" s="16">
        <f t="shared" si="0"/>
        <v>75</v>
      </c>
      <c r="E20" s="17">
        <f t="shared" si="1"/>
        <v>9.4</v>
      </c>
    </row>
    <row r="21" s="103" customFormat="1" ht="14.1" customHeight="1" spans="1:5">
      <c r="A21" s="120" t="s">
        <v>32</v>
      </c>
      <c r="B21" s="166">
        <v>0</v>
      </c>
      <c r="C21" s="166">
        <v>652</v>
      </c>
      <c r="D21" s="16">
        <f t="shared" si="0"/>
        <v>652</v>
      </c>
      <c r="E21" s="17">
        <f t="shared" si="1"/>
        <v>0</v>
      </c>
    </row>
    <row r="22" s="103" customFormat="1" ht="14.1" customHeight="1" spans="1:5">
      <c r="A22" s="81" t="s">
        <v>33</v>
      </c>
      <c r="B22" s="166">
        <f>SUM(B23:B29)</f>
        <v>120840</v>
      </c>
      <c r="C22" s="166">
        <f>SUM(C23:C29)</f>
        <v>134980</v>
      </c>
      <c r="D22" s="16">
        <f t="shared" si="0"/>
        <v>14140</v>
      </c>
      <c r="E22" s="17">
        <f t="shared" si="1"/>
        <v>11.7</v>
      </c>
    </row>
    <row r="23" s="103" customFormat="1" ht="14.1" customHeight="1" spans="1:5">
      <c r="A23" s="120" t="s">
        <v>34</v>
      </c>
      <c r="B23" s="166">
        <v>45262</v>
      </c>
      <c r="C23" s="166">
        <v>39638</v>
      </c>
      <c r="D23" s="16">
        <f t="shared" si="0"/>
        <v>-5624</v>
      </c>
      <c r="E23" s="17">
        <f t="shared" si="1"/>
        <v>-12.4</v>
      </c>
    </row>
    <row r="24" s="103" customFormat="1" ht="14.1" customHeight="1" spans="1:5">
      <c r="A24" s="81" t="s">
        <v>35</v>
      </c>
      <c r="B24" s="166">
        <v>10139</v>
      </c>
      <c r="C24" s="166">
        <v>11393</v>
      </c>
      <c r="D24" s="16">
        <f t="shared" si="0"/>
        <v>1254</v>
      </c>
      <c r="E24" s="17">
        <f t="shared" si="1"/>
        <v>12.4</v>
      </c>
    </row>
    <row r="25" s="103" customFormat="1" ht="14.1" customHeight="1" spans="1:5">
      <c r="A25" s="81" t="s">
        <v>36</v>
      </c>
      <c r="B25" s="166">
        <v>43480</v>
      </c>
      <c r="C25" s="166">
        <v>36345</v>
      </c>
      <c r="D25" s="16">
        <f t="shared" si="0"/>
        <v>-7135</v>
      </c>
      <c r="E25" s="17">
        <f t="shared" si="1"/>
        <v>-16.4</v>
      </c>
    </row>
    <row r="26" s="103" customFormat="1" ht="14.1" customHeight="1" spans="1:5">
      <c r="A26" s="81" t="s">
        <v>37</v>
      </c>
      <c r="B26" s="166">
        <v>4271</v>
      </c>
      <c r="C26" s="166">
        <v>6204</v>
      </c>
      <c r="D26" s="16">
        <f t="shared" si="0"/>
        <v>1933</v>
      </c>
      <c r="E26" s="17">
        <f t="shared" si="1"/>
        <v>45.3</v>
      </c>
    </row>
    <row r="27" s="103" customFormat="1" ht="14.1" customHeight="1" spans="1:5">
      <c r="A27" s="81" t="s">
        <v>38</v>
      </c>
      <c r="B27" s="166">
        <v>0</v>
      </c>
      <c r="C27" s="166">
        <v>0</v>
      </c>
      <c r="D27" s="16">
        <f t="shared" si="0"/>
        <v>0</v>
      </c>
      <c r="E27" s="17">
        <f t="shared" si="1"/>
        <v>0</v>
      </c>
    </row>
    <row r="28" s="103" customFormat="1" ht="14.1" customHeight="1" spans="1:5">
      <c r="A28" s="81" t="s">
        <v>39</v>
      </c>
      <c r="B28" s="166">
        <v>17116</v>
      </c>
      <c r="C28" s="166">
        <v>39990</v>
      </c>
      <c r="D28" s="16">
        <f t="shared" si="0"/>
        <v>22874</v>
      </c>
      <c r="E28" s="17">
        <f t="shared" si="1"/>
        <v>133.6</v>
      </c>
    </row>
    <row r="29" s="103" customFormat="1" ht="14.1" customHeight="1" spans="1:5">
      <c r="A29" s="81" t="s">
        <v>40</v>
      </c>
      <c r="B29" s="166">
        <v>572</v>
      </c>
      <c r="C29" s="166">
        <v>1410</v>
      </c>
      <c r="D29" s="16">
        <f t="shared" si="0"/>
        <v>838</v>
      </c>
      <c r="E29" s="17">
        <f t="shared" si="1"/>
        <v>146.5</v>
      </c>
    </row>
    <row r="30" s="103" customFormat="1" ht="14.1" customHeight="1" spans="1:5">
      <c r="A30" s="81"/>
      <c r="B30" s="166"/>
      <c r="C30" s="166"/>
      <c r="D30" s="16"/>
      <c r="E30" s="17"/>
    </row>
    <row r="31" s="103" customFormat="1" ht="14.1" customHeight="1" spans="1:5">
      <c r="A31" s="81" t="s">
        <v>41</v>
      </c>
      <c r="B31" s="63"/>
      <c r="C31" s="166">
        <v>712955</v>
      </c>
      <c r="D31" s="63"/>
      <c r="E31" s="63"/>
    </row>
    <row r="32" s="103" customFormat="1" ht="14.1" customHeight="1" spans="1:5">
      <c r="A32" s="81" t="s">
        <v>85</v>
      </c>
      <c r="B32" s="63"/>
      <c r="C32" s="166">
        <v>294340</v>
      </c>
      <c r="D32" s="63"/>
      <c r="E32" s="63"/>
    </row>
    <row r="33" s="103" customFormat="1" ht="14.1" customHeight="1" spans="1:5">
      <c r="A33" s="81" t="s">
        <v>42</v>
      </c>
      <c r="B33" s="63"/>
      <c r="C33" s="166">
        <v>162671</v>
      </c>
      <c r="D33" s="63"/>
      <c r="E33" s="63"/>
    </row>
    <row r="34" s="103" customFormat="1" ht="14.1" customHeight="1" spans="1:5">
      <c r="A34" s="81" t="s">
        <v>43</v>
      </c>
      <c r="B34" s="63"/>
      <c r="C34" s="166">
        <v>125135</v>
      </c>
      <c r="D34" s="63"/>
      <c r="E34" s="63"/>
    </row>
    <row r="35" s="103" customFormat="1" ht="14.1" customHeight="1" spans="1:5">
      <c r="A35" s="81" t="s">
        <v>44</v>
      </c>
      <c r="B35" s="63"/>
      <c r="C35" s="166">
        <v>68829</v>
      </c>
      <c r="D35" s="63"/>
      <c r="E35" s="63"/>
    </row>
    <row r="36" s="103" customFormat="1" ht="14.1" customHeight="1" spans="1:5">
      <c r="A36" s="81" t="s">
        <v>45</v>
      </c>
      <c r="B36" s="63"/>
      <c r="C36" s="166">
        <v>44452</v>
      </c>
      <c r="D36" s="63"/>
      <c r="E36" s="63"/>
    </row>
    <row r="37" s="103" customFormat="1" ht="14.1" customHeight="1" spans="1:5">
      <c r="A37" s="59" t="s">
        <v>46</v>
      </c>
      <c r="B37" s="63"/>
      <c r="C37" s="166">
        <v>200</v>
      </c>
      <c r="D37" s="63"/>
      <c r="E37" s="63"/>
    </row>
    <row r="38" s="103" customFormat="1" ht="14.1" customHeight="1" spans="1:5">
      <c r="A38" s="81" t="s">
        <v>47</v>
      </c>
      <c r="B38" s="63"/>
      <c r="C38" s="166">
        <v>791571</v>
      </c>
      <c r="D38" s="63"/>
      <c r="E38" s="63"/>
    </row>
    <row r="39" s="26" customFormat="1" ht="14.1" customHeight="1" spans="1:5">
      <c r="A39" s="98" t="s">
        <v>48</v>
      </c>
      <c r="B39" s="99"/>
      <c r="C39" s="109">
        <f>SUM(C31:C38,C6)</f>
        <v>2766777</v>
      </c>
      <c r="D39" s="99"/>
      <c r="E39" s="99"/>
    </row>
    <row r="40" s="27" customFormat="1" ht="14.1" customHeight="1" spans="3:3">
      <c r="C40" s="46"/>
    </row>
  </sheetData>
  <mergeCells count="6">
    <mergeCell ref="A2:E2"/>
    <mergeCell ref="D3:E3"/>
    <mergeCell ref="D4:E4"/>
    <mergeCell ref="A4:A5"/>
    <mergeCell ref="B4:B5"/>
    <mergeCell ref="C4:C5"/>
  </mergeCells>
  <printOptions horizontalCentered="1"/>
  <pageMargins left="0.707638888888889" right="0.707638888888889" top="0.354166666666667" bottom="0.472222222222222" header="0.275" footer="0.275"/>
  <pageSetup paperSize="9" scale="93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  <pageSetUpPr fitToPage="1"/>
  </sheetPr>
  <dimension ref="A1:E38"/>
  <sheetViews>
    <sheetView showZeros="0" topLeftCell="A14" workbookViewId="0">
      <selection activeCell="B40" sqref="B40"/>
    </sheetView>
  </sheetViews>
  <sheetFormatPr defaultColWidth="9" defaultRowHeight="14.25" outlineLevelCol="4"/>
  <cols>
    <col min="1" max="1" width="38" style="82" customWidth="1"/>
    <col min="2" max="5" width="20.625" style="82" customWidth="1"/>
    <col min="6" max="16384" width="9" style="82"/>
  </cols>
  <sheetData>
    <row r="1" s="27" customFormat="1" ht="22" customHeight="1" spans="1:5">
      <c r="A1" s="77" t="s">
        <v>86</v>
      </c>
      <c r="B1" s="5"/>
      <c r="C1" s="5"/>
      <c r="D1" s="5"/>
      <c r="E1" s="5"/>
    </row>
    <row r="2" s="25" customFormat="1" ht="31" customHeight="1" spans="1:5">
      <c r="A2" s="78" t="s">
        <v>87</v>
      </c>
      <c r="B2" s="78"/>
      <c r="C2" s="78"/>
      <c r="D2" s="78"/>
      <c r="E2" s="78"/>
    </row>
    <row r="3" ht="15.75" customHeight="1" spans="1:5">
      <c r="A3" s="154"/>
      <c r="B3" s="154"/>
      <c r="C3" s="154"/>
      <c r="D3" s="79" t="s">
        <v>10</v>
      </c>
      <c r="E3" s="79"/>
    </row>
    <row r="4" s="153" customFormat="1" ht="15" customHeight="1" spans="1:5">
      <c r="A4" s="138" t="s">
        <v>11</v>
      </c>
      <c r="B4" s="127" t="s">
        <v>12</v>
      </c>
      <c r="C4" s="127" t="s">
        <v>13</v>
      </c>
      <c r="D4" s="80" t="s">
        <v>14</v>
      </c>
      <c r="E4" s="80"/>
    </row>
    <row r="5" s="153" customFormat="1" ht="15" customHeight="1" spans="1:5">
      <c r="A5" s="139"/>
      <c r="B5" s="129"/>
      <c r="C5" s="129"/>
      <c r="D5" s="130" t="s">
        <v>15</v>
      </c>
      <c r="E5" s="130" t="s">
        <v>16</v>
      </c>
    </row>
    <row r="6" s="26" customFormat="1" ht="15" customHeight="1" spans="1:5">
      <c r="A6" s="69" t="s">
        <v>51</v>
      </c>
      <c r="B6" s="155">
        <f>SUM(B7:B28)</f>
        <v>584915</v>
      </c>
      <c r="C6" s="155">
        <f>SUM(C7:C28)</f>
        <v>602277</v>
      </c>
      <c r="D6" s="13">
        <f>C6-B6</f>
        <v>17362</v>
      </c>
      <c r="E6" s="14">
        <f>IF(B6=0,,ROUND(D6/B6*100,1))</f>
        <v>3</v>
      </c>
    </row>
    <row r="7" s="27" customFormat="1" ht="15" customHeight="1" spans="1:5">
      <c r="A7" s="62" t="s">
        <v>52</v>
      </c>
      <c r="B7" s="156">
        <v>64733</v>
      </c>
      <c r="C7" s="156">
        <v>55207</v>
      </c>
      <c r="D7" s="16">
        <f t="shared" ref="D7:D27" si="0">C7-B7</f>
        <v>-9526</v>
      </c>
      <c r="E7" s="17">
        <f t="shared" ref="E7:E27" si="1">IF(B7=0,,ROUND(D7/B7*100,1))</f>
        <v>-14.7</v>
      </c>
    </row>
    <row r="8" s="27" customFormat="1" ht="15" customHeight="1" spans="1:5">
      <c r="A8" s="62" t="s">
        <v>53</v>
      </c>
      <c r="B8" s="156">
        <v>513</v>
      </c>
      <c r="C8" s="156">
        <v>1065</v>
      </c>
      <c r="D8" s="16">
        <f t="shared" si="0"/>
        <v>552</v>
      </c>
      <c r="E8" s="17">
        <f t="shared" si="1"/>
        <v>107.6</v>
      </c>
    </row>
    <row r="9" s="27" customFormat="1" ht="15" customHeight="1" spans="1:5">
      <c r="A9" s="62" t="s">
        <v>54</v>
      </c>
      <c r="B9" s="156">
        <v>49006</v>
      </c>
      <c r="C9" s="156">
        <v>49357</v>
      </c>
      <c r="D9" s="16">
        <f t="shared" si="0"/>
        <v>351</v>
      </c>
      <c r="E9" s="17">
        <f t="shared" si="1"/>
        <v>0.7</v>
      </c>
    </row>
    <row r="10" s="27" customFormat="1" ht="15" customHeight="1" spans="1:5">
      <c r="A10" s="62" t="s">
        <v>55</v>
      </c>
      <c r="B10" s="156">
        <v>42874</v>
      </c>
      <c r="C10" s="156">
        <v>42982</v>
      </c>
      <c r="D10" s="16">
        <f t="shared" si="0"/>
        <v>108</v>
      </c>
      <c r="E10" s="17">
        <f t="shared" si="1"/>
        <v>0.3</v>
      </c>
    </row>
    <row r="11" s="27" customFormat="1" ht="15" customHeight="1" spans="1:5">
      <c r="A11" s="65" t="s">
        <v>56</v>
      </c>
      <c r="B11" s="156">
        <v>2297</v>
      </c>
      <c r="C11" s="156">
        <v>2505</v>
      </c>
      <c r="D11" s="16">
        <f t="shared" si="0"/>
        <v>208</v>
      </c>
      <c r="E11" s="17">
        <f t="shared" si="1"/>
        <v>9.1</v>
      </c>
    </row>
    <row r="12" s="27" customFormat="1" ht="15" customHeight="1" spans="1:5">
      <c r="A12" s="65" t="s">
        <v>57</v>
      </c>
      <c r="B12" s="156">
        <v>11402</v>
      </c>
      <c r="C12" s="156">
        <v>9105</v>
      </c>
      <c r="D12" s="16">
        <f t="shared" si="0"/>
        <v>-2297</v>
      </c>
      <c r="E12" s="17">
        <f t="shared" si="1"/>
        <v>-20.1</v>
      </c>
    </row>
    <row r="13" s="27" customFormat="1" ht="15" customHeight="1" spans="1:5">
      <c r="A13" s="65" t="s">
        <v>58</v>
      </c>
      <c r="B13" s="156">
        <v>63172</v>
      </c>
      <c r="C13" s="156">
        <v>68917</v>
      </c>
      <c r="D13" s="16">
        <f t="shared" si="0"/>
        <v>5745</v>
      </c>
      <c r="E13" s="17">
        <f t="shared" si="1"/>
        <v>9.1</v>
      </c>
    </row>
    <row r="14" s="27" customFormat="1" ht="15" customHeight="1" spans="1:5">
      <c r="A14" s="65" t="s">
        <v>59</v>
      </c>
      <c r="B14" s="156">
        <v>82520</v>
      </c>
      <c r="C14" s="156">
        <v>72865</v>
      </c>
      <c r="D14" s="16">
        <f t="shared" si="0"/>
        <v>-9655</v>
      </c>
      <c r="E14" s="17">
        <f t="shared" si="1"/>
        <v>-11.7</v>
      </c>
    </row>
    <row r="15" s="27" customFormat="1" ht="15" customHeight="1" spans="1:5">
      <c r="A15" s="65" t="s">
        <v>60</v>
      </c>
      <c r="B15" s="156">
        <v>20384</v>
      </c>
      <c r="C15" s="156">
        <v>19520</v>
      </c>
      <c r="D15" s="16">
        <f t="shared" si="0"/>
        <v>-864</v>
      </c>
      <c r="E15" s="17">
        <f t="shared" si="1"/>
        <v>-4.2</v>
      </c>
    </row>
    <row r="16" s="27" customFormat="1" ht="15" customHeight="1" spans="1:5">
      <c r="A16" s="65" t="s">
        <v>61</v>
      </c>
      <c r="B16" s="156">
        <v>29178</v>
      </c>
      <c r="C16" s="156">
        <v>46873</v>
      </c>
      <c r="D16" s="16">
        <f t="shared" si="0"/>
        <v>17695</v>
      </c>
      <c r="E16" s="17">
        <f t="shared" si="1"/>
        <v>60.6</v>
      </c>
    </row>
    <row r="17" s="27" customFormat="1" ht="15" customHeight="1" spans="1:5">
      <c r="A17" s="62" t="s">
        <v>62</v>
      </c>
      <c r="B17" s="156">
        <v>24076</v>
      </c>
      <c r="C17" s="156">
        <v>18738</v>
      </c>
      <c r="D17" s="16">
        <f t="shared" si="0"/>
        <v>-5338</v>
      </c>
      <c r="E17" s="17">
        <f t="shared" si="1"/>
        <v>-22.2</v>
      </c>
    </row>
    <row r="18" s="27" customFormat="1" ht="15" customHeight="1" spans="1:5">
      <c r="A18" s="62" t="s">
        <v>63</v>
      </c>
      <c r="B18" s="156">
        <v>42938</v>
      </c>
      <c r="C18" s="156">
        <v>49726</v>
      </c>
      <c r="D18" s="16">
        <f t="shared" si="0"/>
        <v>6788</v>
      </c>
      <c r="E18" s="17">
        <f t="shared" si="1"/>
        <v>15.8</v>
      </c>
    </row>
    <row r="19" s="27" customFormat="1" ht="15" customHeight="1" spans="1:5">
      <c r="A19" s="62" t="s">
        <v>64</v>
      </c>
      <c r="B19" s="156">
        <v>13609</v>
      </c>
      <c r="C19" s="156">
        <v>14635</v>
      </c>
      <c r="D19" s="16">
        <f t="shared" si="0"/>
        <v>1026</v>
      </c>
      <c r="E19" s="17">
        <f t="shared" si="1"/>
        <v>7.5</v>
      </c>
    </row>
    <row r="20" s="27" customFormat="1" ht="15" customHeight="1" spans="1:5">
      <c r="A20" s="62" t="s">
        <v>65</v>
      </c>
      <c r="B20" s="156">
        <v>2183</v>
      </c>
      <c r="C20" s="156">
        <v>2421</v>
      </c>
      <c r="D20" s="16">
        <f t="shared" si="0"/>
        <v>238</v>
      </c>
      <c r="E20" s="17">
        <f t="shared" si="1"/>
        <v>10.9</v>
      </c>
    </row>
    <row r="21" s="27" customFormat="1" ht="15" customHeight="1" spans="1:5">
      <c r="A21" s="62" t="s">
        <v>66</v>
      </c>
      <c r="B21" s="156">
        <v>0</v>
      </c>
      <c r="C21" s="156">
        <v>0</v>
      </c>
      <c r="D21" s="16">
        <f t="shared" si="0"/>
        <v>0</v>
      </c>
      <c r="E21" s="17">
        <f t="shared" si="1"/>
        <v>0</v>
      </c>
    </row>
    <row r="22" s="27" customFormat="1" ht="15" customHeight="1" spans="1:5">
      <c r="A22" s="62" t="s">
        <v>67</v>
      </c>
      <c r="B22" s="156">
        <v>19022</v>
      </c>
      <c r="C22" s="156">
        <v>11373</v>
      </c>
      <c r="D22" s="16">
        <f t="shared" ref="D22:D28" si="2">C22-B22</f>
        <v>-7649</v>
      </c>
      <c r="E22" s="17">
        <f t="shared" ref="E22:E28" si="3">IF(B22=0,,ROUND(D22/B22*100,1))</f>
        <v>-40.2</v>
      </c>
    </row>
    <row r="23" s="27" customFormat="1" ht="15" customHeight="1" spans="1:5">
      <c r="A23" s="62" t="s">
        <v>68</v>
      </c>
      <c r="B23" s="156">
        <v>17764</v>
      </c>
      <c r="C23" s="156">
        <v>16643</v>
      </c>
      <c r="D23" s="16">
        <f t="shared" si="2"/>
        <v>-1121</v>
      </c>
      <c r="E23" s="17">
        <f t="shared" si="3"/>
        <v>-6.3</v>
      </c>
    </row>
    <row r="24" s="27" customFormat="1" ht="15" customHeight="1" spans="1:5">
      <c r="A24" s="62" t="s">
        <v>69</v>
      </c>
      <c r="B24" s="156">
        <v>775</v>
      </c>
      <c r="C24" s="156">
        <v>28</v>
      </c>
      <c r="D24" s="16">
        <f t="shared" si="2"/>
        <v>-747</v>
      </c>
      <c r="E24" s="17">
        <f t="shared" si="3"/>
        <v>-96.4</v>
      </c>
    </row>
    <row r="25" s="27" customFormat="1" ht="15" customHeight="1" spans="1:5">
      <c r="A25" s="62" t="s">
        <v>70</v>
      </c>
      <c r="B25" s="156">
        <v>7132</v>
      </c>
      <c r="C25" s="156">
        <v>9118</v>
      </c>
      <c r="D25" s="16">
        <f t="shared" si="2"/>
        <v>1986</v>
      </c>
      <c r="E25" s="17">
        <f t="shared" si="3"/>
        <v>27.8</v>
      </c>
    </row>
    <row r="26" s="27" customFormat="1" ht="15" customHeight="1" spans="1:5">
      <c r="A26" s="62" t="s">
        <v>71</v>
      </c>
      <c r="B26" s="156">
        <v>8097</v>
      </c>
      <c r="C26" s="156">
        <v>14754</v>
      </c>
      <c r="D26" s="16">
        <f t="shared" si="2"/>
        <v>6657</v>
      </c>
      <c r="E26" s="17">
        <f t="shared" si="3"/>
        <v>82.2</v>
      </c>
    </row>
    <row r="27" s="27" customFormat="1" ht="15" customHeight="1" spans="1:5">
      <c r="A27" s="96" t="s">
        <v>72</v>
      </c>
      <c r="B27" s="156">
        <v>82347</v>
      </c>
      <c r="C27" s="156">
        <v>96125</v>
      </c>
      <c r="D27" s="16">
        <f t="shared" si="2"/>
        <v>13778</v>
      </c>
      <c r="E27" s="17">
        <f t="shared" si="3"/>
        <v>16.7</v>
      </c>
    </row>
    <row r="28" s="27" customFormat="1" ht="15" customHeight="1" spans="1:5">
      <c r="A28" s="96" t="s">
        <v>73</v>
      </c>
      <c r="B28" s="156">
        <v>893</v>
      </c>
      <c r="C28" s="156">
        <v>320</v>
      </c>
      <c r="D28" s="16">
        <f t="shared" si="2"/>
        <v>-573</v>
      </c>
      <c r="E28" s="17">
        <f t="shared" si="3"/>
        <v>-64.2</v>
      </c>
    </row>
    <row r="29" s="27" customFormat="1" ht="15" customHeight="1" spans="1:5">
      <c r="A29" s="59"/>
      <c r="B29" s="63"/>
      <c r="C29" s="157"/>
      <c r="D29" s="63"/>
      <c r="E29" s="63"/>
    </row>
    <row r="30" s="27" customFormat="1" ht="15" customHeight="1" spans="1:5">
      <c r="A30" s="59" t="s">
        <v>74</v>
      </c>
      <c r="B30" s="63"/>
      <c r="C30" s="97">
        <v>338445</v>
      </c>
      <c r="D30" s="63"/>
      <c r="E30" s="63"/>
    </row>
    <row r="31" s="27" customFormat="1" ht="15" customHeight="1" spans="1:5">
      <c r="A31" s="59" t="s">
        <v>88</v>
      </c>
      <c r="B31" s="63"/>
      <c r="C31" s="97">
        <v>690048</v>
      </c>
      <c r="D31" s="63"/>
      <c r="E31" s="63"/>
    </row>
    <row r="32" s="27" customFormat="1" ht="15" customHeight="1" spans="1:5">
      <c r="A32" s="59" t="s">
        <v>75</v>
      </c>
      <c r="B32" s="63"/>
      <c r="C32" s="97">
        <v>40499</v>
      </c>
      <c r="D32" s="63"/>
      <c r="E32" s="63"/>
    </row>
    <row r="33" s="27" customFormat="1" ht="15" customHeight="1" spans="1:5">
      <c r="A33" s="59" t="s">
        <v>76</v>
      </c>
      <c r="B33" s="63"/>
      <c r="C33" s="97">
        <v>449335</v>
      </c>
      <c r="D33" s="63"/>
      <c r="E33" s="63"/>
    </row>
    <row r="34" s="27" customFormat="1" ht="15" customHeight="1" spans="1:5">
      <c r="A34" s="59" t="s">
        <v>89</v>
      </c>
      <c r="B34" s="63"/>
      <c r="C34" s="97">
        <v>499229</v>
      </c>
      <c r="D34" s="63"/>
      <c r="E34" s="63"/>
    </row>
    <row r="35" s="27" customFormat="1" ht="15" customHeight="1" spans="1:5">
      <c r="A35" s="59" t="s">
        <v>77</v>
      </c>
      <c r="B35" s="63"/>
      <c r="C35" s="97">
        <v>7631</v>
      </c>
      <c r="D35" s="63"/>
      <c r="E35" s="63"/>
    </row>
    <row r="36" s="27" customFormat="1" ht="15" customHeight="1" spans="1:5">
      <c r="A36" s="59" t="s">
        <v>79</v>
      </c>
      <c r="B36" s="63"/>
      <c r="C36" s="97">
        <v>139313</v>
      </c>
      <c r="D36" s="63"/>
      <c r="E36" s="63"/>
    </row>
    <row r="37" s="82" customFormat="1" spans="1:5">
      <c r="A37" s="158" t="s">
        <v>80</v>
      </c>
      <c r="B37" s="99"/>
      <c r="C37" s="100">
        <f>SUM(C30:C36,C6)</f>
        <v>2766777</v>
      </c>
      <c r="D37" s="99"/>
      <c r="E37" s="99"/>
    </row>
    <row r="38" spans="3:3">
      <c r="C38" s="102">
        <f>C37-'3'!C39</f>
        <v>0</v>
      </c>
    </row>
  </sheetData>
  <mergeCells count="6">
    <mergeCell ref="A2:E2"/>
    <mergeCell ref="D3:E3"/>
    <mergeCell ref="D4:E4"/>
    <mergeCell ref="A4:A5"/>
    <mergeCell ref="B4:B5"/>
    <mergeCell ref="C4:C5"/>
  </mergeCells>
  <printOptions horizontalCentered="1"/>
  <pageMargins left="0.708333333333333" right="0.708333333333333" top="0.313888888888889" bottom="0.313888888888889" header="0.313888888888889" footer="0.313888888888889"/>
  <pageSetup paperSize="9" scale="94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E28"/>
  <sheetViews>
    <sheetView showZeros="0" view="pageBreakPreview" zoomScaleNormal="85" topLeftCell="A7" workbookViewId="0">
      <selection activeCell="D23" sqref="D23"/>
    </sheetView>
  </sheetViews>
  <sheetFormatPr defaultColWidth="9" defaultRowHeight="13.5" outlineLevelCol="4"/>
  <cols>
    <col min="1" max="1" width="42.5" style="27" customWidth="1"/>
    <col min="2" max="5" width="19.625" style="27" customWidth="1"/>
    <col min="6" max="16384" width="9" style="27"/>
  </cols>
  <sheetData>
    <row r="1" s="27" customFormat="1" ht="22" customHeight="1" spans="1:5">
      <c r="A1" s="77" t="s">
        <v>90</v>
      </c>
      <c r="B1" s="5"/>
      <c r="C1" s="5"/>
      <c r="D1" s="5"/>
      <c r="E1" s="5"/>
    </row>
    <row r="2" s="25" customFormat="1" ht="31" customHeight="1" spans="1:5">
      <c r="A2" s="78" t="s">
        <v>91</v>
      </c>
      <c r="B2" s="78"/>
      <c r="C2" s="78"/>
      <c r="D2" s="78"/>
      <c r="E2" s="78"/>
    </row>
    <row r="3" s="27" customFormat="1" ht="15" customHeight="1" spans="1:5">
      <c r="A3" s="77"/>
      <c r="B3" s="77"/>
      <c r="C3" s="77"/>
      <c r="D3" s="79" t="s">
        <v>10</v>
      </c>
      <c r="E3" s="79"/>
    </row>
    <row r="4" s="115" customFormat="1" ht="18.95" customHeight="1" spans="1:5">
      <c r="A4" s="80" t="s">
        <v>11</v>
      </c>
      <c r="B4" s="127" t="s">
        <v>12</v>
      </c>
      <c r="C4" s="127" t="s">
        <v>13</v>
      </c>
      <c r="D4" s="80" t="s">
        <v>14</v>
      </c>
      <c r="E4" s="80"/>
    </row>
    <row r="5" s="115" customFormat="1" ht="18.95" customHeight="1" spans="1:5">
      <c r="A5" s="80"/>
      <c r="B5" s="129"/>
      <c r="C5" s="129"/>
      <c r="D5" s="130" t="s">
        <v>15</v>
      </c>
      <c r="E5" s="130" t="s">
        <v>16</v>
      </c>
    </row>
    <row r="6" s="26" customFormat="1" ht="18.95" customHeight="1" spans="1:5">
      <c r="A6" s="69" t="s">
        <v>92</v>
      </c>
      <c r="B6" s="58">
        <f>SUM(B7:B21)</f>
        <v>59236</v>
      </c>
      <c r="C6" s="58">
        <f>SUM(C7:C21)</f>
        <v>127557</v>
      </c>
      <c r="D6" s="13">
        <f t="shared" ref="D6:D21" si="0">C6-B6</f>
        <v>68321</v>
      </c>
      <c r="E6" s="14">
        <f t="shared" ref="E6:E21" si="1">IF(B6=0,,ROUND(D6/B6*100,1))</f>
        <v>115.3</v>
      </c>
    </row>
    <row r="7" s="27" customFormat="1" ht="18.95" customHeight="1" spans="1:5">
      <c r="A7" s="70" t="s">
        <v>93</v>
      </c>
      <c r="B7" s="42"/>
      <c r="C7" s="42"/>
      <c r="D7" s="16">
        <f t="shared" si="0"/>
        <v>0</v>
      </c>
      <c r="E7" s="17">
        <f t="shared" si="1"/>
        <v>0</v>
      </c>
    </row>
    <row r="8" s="27" customFormat="1" ht="18.95" customHeight="1" spans="1:5">
      <c r="A8" s="70" t="s">
        <v>94</v>
      </c>
      <c r="B8" s="42"/>
      <c r="C8" s="42"/>
      <c r="D8" s="16">
        <f t="shared" si="0"/>
        <v>0</v>
      </c>
      <c r="E8" s="17">
        <f t="shared" si="1"/>
        <v>0</v>
      </c>
    </row>
    <row r="9" s="27" customFormat="1" ht="18.95" customHeight="1" spans="1:5">
      <c r="A9" s="71" t="s">
        <v>95</v>
      </c>
      <c r="B9" s="42"/>
      <c r="C9" s="42"/>
      <c r="D9" s="16">
        <f t="shared" si="0"/>
        <v>0</v>
      </c>
      <c r="E9" s="17">
        <f t="shared" si="1"/>
        <v>0</v>
      </c>
    </row>
    <row r="10" s="27" customFormat="1" ht="18.95" customHeight="1" spans="1:5">
      <c r="A10" s="71" t="s">
        <v>96</v>
      </c>
      <c r="B10" s="42"/>
      <c r="C10" s="42"/>
      <c r="D10" s="16">
        <f t="shared" si="0"/>
        <v>0</v>
      </c>
      <c r="E10" s="17">
        <f t="shared" si="1"/>
        <v>0</v>
      </c>
    </row>
    <row r="11" s="27" customFormat="1" ht="18.95" customHeight="1" spans="1:5">
      <c r="A11" s="71" t="s">
        <v>97</v>
      </c>
      <c r="B11" s="42"/>
      <c r="C11" s="42"/>
      <c r="D11" s="16">
        <f t="shared" si="0"/>
        <v>0</v>
      </c>
      <c r="E11" s="17">
        <f t="shared" si="1"/>
        <v>0</v>
      </c>
    </row>
    <row r="12" s="27" customFormat="1" ht="18.95" customHeight="1" spans="1:5">
      <c r="A12" s="71" t="s">
        <v>98</v>
      </c>
      <c r="B12" s="42">
        <v>37468</v>
      </c>
      <c r="C12" s="42">
        <v>106555</v>
      </c>
      <c r="D12" s="16">
        <f t="shared" si="0"/>
        <v>69087</v>
      </c>
      <c r="E12" s="17">
        <f t="shared" si="1"/>
        <v>184.4</v>
      </c>
    </row>
    <row r="13" s="27" customFormat="1" ht="18.95" customHeight="1" spans="1:5">
      <c r="A13" s="70" t="s">
        <v>99</v>
      </c>
      <c r="B13" s="42"/>
      <c r="C13" s="42"/>
      <c r="D13" s="16">
        <f t="shared" si="0"/>
        <v>0</v>
      </c>
      <c r="E13" s="17">
        <f t="shared" si="1"/>
        <v>0</v>
      </c>
    </row>
    <row r="14" s="27" customFormat="1" ht="18.95" customHeight="1" spans="1:5">
      <c r="A14" s="70" t="s">
        <v>100</v>
      </c>
      <c r="B14" s="42">
        <v>5453</v>
      </c>
      <c r="C14" s="42">
        <v>6214</v>
      </c>
      <c r="D14" s="16">
        <f t="shared" si="0"/>
        <v>761</v>
      </c>
      <c r="E14" s="17">
        <f t="shared" si="1"/>
        <v>14</v>
      </c>
    </row>
    <row r="15" s="27" customFormat="1" ht="18.95" customHeight="1" spans="1:5">
      <c r="A15" s="70" t="s">
        <v>101</v>
      </c>
      <c r="B15" s="42">
        <v>4216</v>
      </c>
      <c r="C15" s="42">
        <v>2628</v>
      </c>
      <c r="D15" s="16">
        <f t="shared" si="0"/>
        <v>-1588</v>
      </c>
      <c r="E15" s="17">
        <f t="shared" si="1"/>
        <v>-37.7</v>
      </c>
    </row>
    <row r="16" s="27" customFormat="1" ht="18.95" customHeight="1" spans="1:5">
      <c r="A16" s="70" t="s">
        <v>102</v>
      </c>
      <c r="B16" s="42"/>
      <c r="C16" s="42"/>
      <c r="D16" s="16">
        <f t="shared" si="0"/>
        <v>0</v>
      </c>
      <c r="E16" s="17">
        <f t="shared" si="1"/>
        <v>0</v>
      </c>
    </row>
    <row r="17" s="27" customFormat="1" ht="18.95" customHeight="1" spans="1:5">
      <c r="A17" s="70" t="s">
        <v>103</v>
      </c>
      <c r="B17" s="42"/>
      <c r="C17" s="42"/>
      <c r="D17" s="16">
        <f t="shared" si="0"/>
        <v>0</v>
      </c>
      <c r="E17" s="17">
        <f t="shared" si="1"/>
        <v>0</v>
      </c>
    </row>
    <row r="18" s="27" customFormat="1" ht="18.95" customHeight="1" spans="1:5">
      <c r="A18" s="70" t="s">
        <v>104</v>
      </c>
      <c r="B18" s="42"/>
      <c r="C18" s="42"/>
      <c r="D18" s="16">
        <f t="shared" si="0"/>
        <v>0</v>
      </c>
      <c r="E18" s="17">
        <f t="shared" si="1"/>
        <v>0</v>
      </c>
    </row>
    <row r="19" s="27" customFormat="1" ht="18.95" customHeight="1" spans="1:5">
      <c r="A19" s="70" t="s">
        <v>105</v>
      </c>
      <c r="B19" s="42">
        <v>11109</v>
      </c>
      <c r="C19" s="42">
        <v>11029</v>
      </c>
      <c r="D19" s="16">
        <f t="shared" si="0"/>
        <v>-80</v>
      </c>
      <c r="E19" s="17">
        <f t="shared" si="1"/>
        <v>-0.7</v>
      </c>
    </row>
    <row r="20" s="27" customFormat="1" ht="18.95" customHeight="1" spans="1:5">
      <c r="A20" s="70" t="s">
        <v>106</v>
      </c>
      <c r="B20" s="42">
        <v>990</v>
      </c>
      <c r="C20" s="42">
        <v>1131</v>
      </c>
      <c r="D20" s="16">
        <f t="shared" si="0"/>
        <v>141</v>
      </c>
      <c r="E20" s="17">
        <f t="shared" si="1"/>
        <v>14.2</v>
      </c>
    </row>
    <row r="21" s="27" customFormat="1" ht="18.95" customHeight="1" spans="1:5">
      <c r="A21" s="70" t="s">
        <v>107</v>
      </c>
      <c r="B21" s="42"/>
      <c r="C21" s="42"/>
      <c r="D21" s="16">
        <f t="shared" si="0"/>
        <v>0</v>
      </c>
      <c r="E21" s="17">
        <f t="shared" si="1"/>
        <v>0</v>
      </c>
    </row>
    <row r="22" s="27" customFormat="1" ht="18.95" customHeight="1" spans="1:5">
      <c r="A22" s="152"/>
      <c r="B22" s="42"/>
      <c r="C22" s="42"/>
      <c r="D22" s="16"/>
      <c r="E22" s="17"/>
    </row>
    <row r="23" s="27" customFormat="1" ht="18.95" customHeight="1" spans="1:5">
      <c r="A23" s="73" t="s">
        <v>108</v>
      </c>
      <c r="B23" s="42"/>
      <c r="C23" s="74">
        <v>54990</v>
      </c>
      <c r="D23" s="16"/>
      <c r="E23" s="17"/>
    </row>
    <row r="24" s="27" customFormat="1" ht="18.95" customHeight="1" spans="1:5">
      <c r="A24" s="73" t="s">
        <v>109</v>
      </c>
      <c r="B24" s="42"/>
      <c r="C24" s="74">
        <v>215723</v>
      </c>
      <c r="D24" s="16"/>
      <c r="E24" s="17"/>
    </row>
    <row r="25" s="27" customFormat="1" ht="18.95" customHeight="1" spans="1:5">
      <c r="A25" s="73" t="s">
        <v>110</v>
      </c>
      <c r="B25" s="42"/>
      <c r="C25" s="74">
        <v>1437</v>
      </c>
      <c r="D25" s="16"/>
      <c r="E25" s="17"/>
    </row>
    <row r="26" s="27" customFormat="1" ht="18.95" customHeight="1" spans="1:5">
      <c r="A26" s="73" t="s">
        <v>111</v>
      </c>
      <c r="B26" s="42"/>
      <c r="C26" s="74">
        <v>88021</v>
      </c>
      <c r="D26" s="16"/>
      <c r="E26" s="17"/>
    </row>
    <row r="27" s="27" customFormat="1" ht="18.95" customHeight="1" spans="1:5">
      <c r="A27" s="73" t="s">
        <v>112</v>
      </c>
      <c r="B27" s="42"/>
      <c r="C27" s="74">
        <v>1150555</v>
      </c>
      <c r="D27" s="16"/>
      <c r="E27" s="17"/>
    </row>
    <row r="28" s="26" customFormat="1" ht="18.95" customHeight="1" spans="1:5">
      <c r="A28" s="76" t="s">
        <v>48</v>
      </c>
      <c r="B28" s="58"/>
      <c r="C28" s="58">
        <f>SUM(C23:C27,C6)</f>
        <v>1638283</v>
      </c>
      <c r="D28" s="13"/>
      <c r="E28" s="14"/>
    </row>
  </sheetData>
  <mergeCells count="6">
    <mergeCell ref="A2:E2"/>
    <mergeCell ref="D3:E3"/>
    <mergeCell ref="D4:E4"/>
    <mergeCell ref="A4:A5"/>
    <mergeCell ref="B4:B5"/>
    <mergeCell ref="C4:C5"/>
  </mergeCells>
  <printOptions horizontalCentered="1"/>
  <pageMargins left="0.707638888888889" right="0.707638888888889" top="0.393055555555556" bottom="0.472222222222222" header="0.313888888888889" footer="0.393055555555556"/>
  <pageSetup paperSize="9" scale="98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E40"/>
  <sheetViews>
    <sheetView showZeros="0" view="pageBreakPreview" zoomScaleNormal="70" workbookViewId="0">
      <selection activeCell="E10" sqref="E10:E13"/>
    </sheetView>
  </sheetViews>
  <sheetFormatPr defaultColWidth="9" defaultRowHeight="13.5" outlineLevelCol="4"/>
  <cols>
    <col min="1" max="1" width="54.75" style="27" customWidth="1"/>
    <col min="2" max="5" width="21.125" style="27" customWidth="1"/>
    <col min="6" max="16384" width="9" style="27"/>
  </cols>
  <sheetData>
    <row r="1" ht="22" customHeight="1" spans="1:5">
      <c r="A1" s="77" t="s">
        <v>113</v>
      </c>
      <c r="B1" s="5"/>
      <c r="C1" s="5"/>
      <c r="D1" s="5"/>
      <c r="E1" s="5"/>
    </row>
    <row r="2" s="25" customFormat="1" ht="31" customHeight="1" spans="1:5">
      <c r="A2" s="78" t="s">
        <v>114</v>
      </c>
      <c r="B2" s="78"/>
      <c r="C2" s="78"/>
      <c r="D2" s="78"/>
      <c r="E2" s="78"/>
    </row>
    <row r="3" ht="17.25" customHeight="1" spans="1:5">
      <c r="A3" s="137"/>
      <c r="B3" s="137"/>
      <c r="C3" s="137"/>
      <c r="D3" s="79" t="s">
        <v>10</v>
      </c>
      <c r="E3" s="79"/>
    </row>
    <row r="4" s="115" customFormat="1" ht="18.95" customHeight="1" spans="1:5">
      <c r="A4" s="138" t="s">
        <v>11</v>
      </c>
      <c r="B4" s="127" t="s">
        <v>12</v>
      </c>
      <c r="C4" s="127" t="s">
        <v>13</v>
      </c>
      <c r="D4" s="80" t="s">
        <v>14</v>
      </c>
      <c r="E4" s="80"/>
    </row>
    <row r="5" s="115" customFormat="1" ht="18.95" customHeight="1" spans="1:5">
      <c r="A5" s="139"/>
      <c r="B5" s="129"/>
      <c r="C5" s="129"/>
      <c r="D5" s="130" t="s">
        <v>15</v>
      </c>
      <c r="E5" s="130" t="s">
        <v>16</v>
      </c>
    </row>
    <row r="6" s="26" customFormat="1" ht="20.1" customHeight="1" spans="1:5">
      <c r="A6" s="57" t="s">
        <v>115</v>
      </c>
      <c r="B6" s="58">
        <f>SUM(B8:B28)</f>
        <v>377093</v>
      </c>
      <c r="C6" s="58">
        <f>SUM(C7:C29)</f>
        <v>377677</v>
      </c>
      <c r="D6" s="13">
        <f t="shared" ref="D6:D11" si="0">C6-B6</f>
        <v>584</v>
      </c>
      <c r="E6" s="14">
        <f t="shared" ref="E6:E26" si="1">IF(B6=0,,ROUND(D6/B6*100,1))</f>
        <v>0.2</v>
      </c>
    </row>
    <row r="7" s="26" customFormat="1" ht="20.1" customHeight="1" spans="1:5">
      <c r="A7" s="59" t="s">
        <v>56</v>
      </c>
      <c r="B7" s="58"/>
      <c r="C7" s="58">
        <v>500</v>
      </c>
      <c r="D7" s="16">
        <f t="shared" si="0"/>
        <v>500</v>
      </c>
      <c r="E7" s="17">
        <f t="shared" si="1"/>
        <v>0</v>
      </c>
    </row>
    <row r="8" s="27" customFormat="1" ht="20.1" customHeight="1" spans="1:5">
      <c r="A8" s="59" t="s">
        <v>116</v>
      </c>
      <c r="B8" s="42">
        <v>37</v>
      </c>
      <c r="C8" s="42">
        <v>40</v>
      </c>
      <c r="D8" s="16">
        <f t="shared" si="0"/>
        <v>3</v>
      </c>
      <c r="E8" s="17">
        <f t="shared" si="1"/>
        <v>8.1</v>
      </c>
    </row>
    <row r="9" s="27" customFormat="1" ht="20.1" customHeight="1" spans="1:5">
      <c r="A9" s="59" t="s">
        <v>117</v>
      </c>
      <c r="B9" s="42"/>
      <c r="C9" s="42">
        <v>60</v>
      </c>
      <c r="D9" s="16">
        <f t="shared" si="0"/>
        <v>60</v>
      </c>
      <c r="E9" s="17">
        <f t="shared" si="1"/>
        <v>0</v>
      </c>
    </row>
    <row r="10" s="27" customFormat="1" ht="20.1" customHeight="1" spans="1:5">
      <c r="A10" s="59" t="s">
        <v>118</v>
      </c>
      <c r="B10" s="42"/>
      <c r="C10" s="42"/>
      <c r="D10" s="16">
        <f t="shared" si="0"/>
        <v>0</v>
      </c>
      <c r="E10" s="17">
        <f t="shared" si="1"/>
        <v>0</v>
      </c>
    </row>
    <row r="11" s="27" customFormat="1" ht="20.1" customHeight="1" spans="1:5">
      <c r="A11" s="59" t="s">
        <v>119</v>
      </c>
      <c r="B11" s="42">
        <v>1756</v>
      </c>
      <c r="C11" s="42"/>
      <c r="D11" s="16">
        <f t="shared" si="0"/>
        <v>-1756</v>
      </c>
      <c r="E11" s="17">
        <f t="shared" si="1"/>
        <v>-100</v>
      </c>
    </row>
    <row r="12" s="27" customFormat="1" ht="20.1" customHeight="1" spans="1:5">
      <c r="A12" s="59" t="s">
        <v>120</v>
      </c>
      <c r="B12" s="42">
        <v>195</v>
      </c>
      <c r="C12" s="42"/>
      <c r="D12" s="16">
        <f t="shared" ref="D12:D29" si="2">C12-B12</f>
        <v>-195</v>
      </c>
      <c r="E12" s="17">
        <f t="shared" si="1"/>
        <v>-100</v>
      </c>
    </row>
    <row r="13" s="27" customFormat="1" ht="20.1" customHeight="1" spans="1:5">
      <c r="A13" s="59" t="s">
        <v>121</v>
      </c>
      <c r="B13" s="42">
        <v>21578</v>
      </c>
      <c r="C13" s="42">
        <v>75762</v>
      </c>
      <c r="D13" s="16">
        <f t="shared" si="2"/>
        <v>54184</v>
      </c>
      <c r="E13" s="17">
        <f t="shared" si="1"/>
        <v>251.1</v>
      </c>
    </row>
    <row r="14" s="27" customFormat="1" ht="20.1" customHeight="1" spans="1:5">
      <c r="A14" s="59" t="s">
        <v>122</v>
      </c>
      <c r="B14" s="42"/>
      <c r="C14" s="42"/>
      <c r="D14" s="16">
        <f t="shared" si="2"/>
        <v>0</v>
      </c>
      <c r="E14" s="17">
        <f t="shared" si="1"/>
        <v>0</v>
      </c>
    </row>
    <row r="15" s="27" customFormat="1" ht="20.1" customHeight="1" spans="1:5">
      <c r="A15" s="59" t="s">
        <v>123</v>
      </c>
      <c r="B15" s="42"/>
      <c r="C15" s="42"/>
      <c r="D15" s="16">
        <f t="shared" si="2"/>
        <v>0</v>
      </c>
      <c r="E15" s="17">
        <f t="shared" si="1"/>
        <v>0</v>
      </c>
    </row>
    <row r="16" s="27" customFormat="1" ht="20.1" customHeight="1" spans="1:5">
      <c r="A16" s="59" t="s">
        <v>124</v>
      </c>
      <c r="B16" s="42"/>
      <c r="C16" s="42"/>
      <c r="D16" s="16">
        <f t="shared" si="2"/>
        <v>0</v>
      </c>
      <c r="E16" s="17">
        <f t="shared" si="1"/>
        <v>0</v>
      </c>
    </row>
    <row r="17" s="27" customFormat="1" ht="20.1" customHeight="1" spans="1:5">
      <c r="A17" s="59" t="s">
        <v>125</v>
      </c>
      <c r="B17" s="42">
        <v>9362</v>
      </c>
      <c r="C17" s="42">
        <v>4835</v>
      </c>
      <c r="D17" s="16">
        <f t="shared" si="2"/>
        <v>-4527</v>
      </c>
      <c r="E17" s="17">
        <f t="shared" si="1"/>
        <v>-48.4</v>
      </c>
    </row>
    <row r="18" s="27" customFormat="1" ht="20.1" customHeight="1" spans="1:5">
      <c r="A18" s="59" t="s">
        <v>126</v>
      </c>
      <c r="B18" s="42"/>
      <c r="C18" s="42"/>
      <c r="D18" s="16">
        <f t="shared" si="2"/>
        <v>0</v>
      </c>
      <c r="E18" s="17">
        <f t="shared" si="1"/>
        <v>0</v>
      </c>
    </row>
    <row r="19" s="27" customFormat="1" ht="20.1" customHeight="1" spans="1:5">
      <c r="A19" s="59" t="s">
        <v>127</v>
      </c>
      <c r="B19" s="42"/>
      <c r="C19" s="42"/>
      <c r="D19" s="16">
        <f t="shared" si="2"/>
        <v>0</v>
      </c>
      <c r="E19" s="17">
        <f t="shared" si="1"/>
        <v>0</v>
      </c>
    </row>
    <row r="20" s="27" customFormat="1" ht="20.1" customHeight="1" spans="1:5">
      <c r="A20" s="59" t="s">
        <v>62</v>
      </c>
      <c r="B20" s="42"/>
      <c r="C20" s="42">
        <v>2368</v>
      </c>
      <c r="D20" s="16">
        <f t="shared" si="2"/>
        <v>2368</v>
      </c>
      <c r="E20" s="17">
        <f t="shared" si="1"/>
        <v>0</v>
      </c>
    </row>
    <row r="21" s="27" customFormat="1" ht="20.1" customHeight="1" spans="1:5">
      <c r="A21" s="59" t="s">
        <v>63</v>
      </c>
      <c r="B21" s="42">
        <v>246</v>
      </c>
      <c r="C21" s="42">
        <v>208</v>
      </c>
      <c r="D21" s="16">
        <f t="shared" si="2"/>
        <v>-38</v>
      </c>
      <c r="E21" s="17">
        <f t="shared" si="1"/>
        <v>-15.4</v>
      </c>
    </row>
    <row r="22" s="27" customFormat="1" ht="20.1" customHeight="1" spans="1:5">
      <c r="A22" s="59" t="s">
        <v>128</v>
      </c>
      <c r="B22" s="42"/>
      <c r="C22" s="42">
        <v>12357</v>
      </c>
      <c r="D22" s="16">
        <f t="shared" si="2"/>
        <v>12357</v>
      </c>
      <c r="E22" s="17">
        <f t="shared" si="1"/>
        <v>0</v>
      </c>
    </row>
    <row r="23" s="27" customFormat="1" ht="20.1" customHeight="1" spans="1:5">
      <c r="A23" s="59" t="s">
        <v>129</v>
      </c>
      <c r="B23" s="42">
        <v>288307</v>
      </c>
      <c r="C23" s="42">
        <v>191967</v>
      </c>
      <c r="D23" s="16">
        <f t="shared" si="2"/>
        <v>-96340</v>
      </c>
      <c r="E23" s="17">
        <f t="shared" si="1"/>
        <v>-33.4</v>
      </c>
    </row>
    <row r="24" s="27" customFormat="1" ht="20.1" customHeight="1" spans="1:5">
      <c r="A24" s="59" t="s">
        <v>130</v>
      </c>
      <c r="B24" s="42">
        <v>642</v>
      </c>
      <c r="C24" s="42">
        <v>719</v>
      </c>
      <c r="D24" s="16">
        <f t="shared" si="2"/>
        <v>77</v>
      </c>
      <c r="E24" s="17">
        <f t="shared" si="1"/>
        <v>12</v>
      </c>
    </row>
    <row r="25" s="27" customFormat="1" ht="20.1" customHeight="1" spans="1:5">
      <c r="A25" s="59" t="s">
        <v>131</v>
      </c>
      <c r="B25" s="42">
        <v>2296</v>
      </c>
      <c r="C25" s="42">
        <v>2247</v>
      </c>
      <c r="D25" s="16">
        <f t="shared" si="2"/>
        <v>-49</v>
      </c>
      <c r="E25" s="17">
        <f t="shared" si="1"/>
        <v>-2.1</v>
      </c>
    </row>
    <row r="26" s="27" customFormat="1" ht="20.1" customHeight="1" spans="1:5">
      <c r="A26" s="59" t="s">
        <v>132</v>
      </c>
      <c r="B26" s="42">
        <v>51584</v>
      </c>
      <c r="C26" s="42">
        <v>85628</v>
      </c>
      <c r="D26" s="16">
        <f t="shared" si="2"/>
        <v>34044</v>
      </c>
      <c r="E26" s="17">
        <f t="shared" si="1"/>
        <v>66</v>
      </c>
    </row>
    <row r="27" s="27" customFormat="1" ht="20.1" customHeight="1" spans="1:5">
      <c r="A27" s="59" t="s">
        <v>133</v>
      </c>
      <c r="B27" s="42">
        <v>1090</v>
      </c>
      <c r="C27" s="42">
        <v>986</v>
      </c>
      <c r="D27" s="16">
        <f t="shared" si="2"/>
        <v>-104</v>
      </c>
      <c r="E27" s="17">
        <f t="shared" ref="E23:E30" si="3">IF(B27=0,,ROUND(D27/B27*100,1))</f>
        <v>-9.5</v>
      </c>
    </row>
    <row r="28" s="27" customFormat="1" ht="20.1" customHeight="1" spans="1:5">
      <c r="A28" s="60" t="s">
        <v>134</v>
      </c>
      <c r="B28" s="42"/>
      <c r="C28" s="42"/>
      <c r="D28" s="16">
        <f t="shared" si="2"/>
        <v>0</v>
      </c>
      <c r="E28" s="17">
        <f t="shared" si="3"/>
        <v>0</v>
      </c>
    </row>
    <row r="29" s="27" customFormat="1" ht="20.1" customHeight="1" spans="1:5">
      <c r="A29" s="60"/>
      <c r="B29" s="42"/>
      <c r="C29" s="42"/>
      <c r="D29" s="16">
        <f t="shared" si="2"/>
        <v>0</v>
      </c>
      <c r="E29" s="17">
        <f t="shared" si="3"/>
        <v>0</v>
      </c>
    </row>
    <row r="30" s="27" customFormat="1" ht="20.1" customHeight="1" spans="1:5">
      <c r="A30" s="151"/>
      <c r="B30" s="42"/>
      <c r="C30" s="42"/>
      <c r="D30" s="47"/>
      <c r="E30" s="17">
        <f t="shared" si="3"/>
        <v>0</v>
      </c>
    </row>
    <row r="31" s="27" customFormat="1" ht="20.1" customHeight="1" spans="1:5">
      <c r="A31" s="61" t="s">
        <v>74</v>
      </c>
      <c r="B31" s="64"/>
      <c r="C31" s="42">
        <v>847</v>
      </c>
      <c r="D31" s="16"/>
      <c r="E31" s="17"/>
    </row>
    <row r="32" s="27" customFormat="1" ht="20.1" customHeight="1" spans="1:5">
      <c r="A32" s="61" t="s">
        <v>78</v>
      </c>
      <c r="B32" s="64"/>
      <c r="C32" s="42">
        <v>39424</v>
      </c>
      <c r="D32" s="16"/>
      <c r="E32" s="17"/>
    </row>
    <row r="33" s="27" customFormat="1" ht="20.1" customHeight="1" spans="1:5">
      <c r="A33" s="61" t="s">
        <v>76</v>
      </c>
      <c r="B33" s="42"/>
      <c r="C33" s="42">
        <v>1121455</v>
      </c>
      <c r="D33" s="16"/>
      <c r="E33" s="17"/>
    </row>
    <row r="34" s="27" customFormat="1" ht="20.1" customHeight="1" spans="1:5">
      <c r="A34" s="61" t="s">
        <v>135</v>
      </c>
      <c r="B34" s="42"/>
      <c r="C34" s="42"/>
      <c r="D34" s="16"/>
      <c r="E34" s="17"/>
    </row>
    <row r="35" s="27" customFormat="1" ht="20.1" customHeight="1" spans="1:5">
      <c r="A35" s="61" t="s">
        <v>79</v>
      </c>
      <c r="B35" s="75"/>
      <c r="C35" s="75">
        <v>98880</v>
      </c>
      <c r="D35" s="47"/>
      <c r="E35" s="48"/>
    </row>
    <row r="36" s="26" customFormat="1" ht="20.1" customHeight="1" spans="1:5">
      <c r="A36" s="66" t="s">
        <v>80</v>
      </c>
      <c r="B36" s="58"/>
      <c r="C36" s="58">
        <f>SUM(C31:C35,C6)</f>
        <v>1638283</v>
      </c>
      <c r="D36" s="49"/>
      <c r="E36" s="50"/>
    </row>
    <row r="40" spans="3:3">
      <c r="C40" s="27">
        <f>'5'!C28-C36</f>
        <v>0</v>
      </c>
    </row>
  </sheetData>
  <mergeCells count="6">
    <mergeCell ref="A2:E2"/>
    <mergeCell ref="D3:E3"/>
    <mergeCell ref="D4:E4"/>
    <mergeCell ref="A4:A5"/>
    <mergeCell ref="B4:B5"/>
    <mergeCell ref="C4:C5"/>
  </mergeCells>
  <printOptions horizontalCentered="1"/>
  <pageMargins left="0.707638888888889" right="0.707638888888889" top="0.313888888888889" bottom="0.313888888888889" header="0.313888888888889" footer="0.313888888888889"/>
  <pageSetup paperSize="9" scale="7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E36"/>
  <sheetViews>
    <sheetView showZeros="0" view="pageBreakPreview" zoomScaleNormal="85" topLeftCell="A7" workbookViewId="0">
      <selection activeCell="A1" sqref="$A1:$XFD1048576"/>
    </sheetView>
  </sheetViews>
  <sheetFormatPr defaultColWidth="9" defaultRowHeight="13.5" outlineLevelCol="4"/>
  <cols>
    <col min="1" max="1" width="39.25" style="27" customWidth="1"/>
    <col min="2" max="5" width="20.625" style="27" customWidth="1"/>
    <col min="6" max="16384" width="9" style="27"/>
  </cols>
  <sheetData>
    <row r="1" s="27" customFormat="1" ht="22" customHeight="1" spans="1:5">
      <c r="A1" s="77" t="s">
        <v>136</v>
      </c>
      <c r="B1" s="5"/>
      <c r="C1" s="5"/>
      <c r="D1" s="5"/>
      <c r="E1" s="5"/>
    </row>
    <row r="2" s="25" customFormat="1" ht="31" customHeight="1" spans="1:5">
      <c r="A2" s="78" t="s">
        <v>137</v>
      </c>
      <c r="B2" s="78"/>
      <c r="C2" s="78"/>
      <c r="D2" s="78"/>
      <c r="E2" s="78"/>
    </row>
    <row r="3" s="27" customFormat="1" spans="1:5">
      <c r="A3" s="77"/>
      <c r="B3" s="77"/>
      <c r="C3" s="77"/>
      <c r="D3" s="79" t="s">
        <v>10</v>
      </c>
      <c r="E3" s="79"/>
    </row>
    <row r="4" s="115" customFormat="1" ht="18.95" customHeight="1" spans="1:5">
      <c r="A4" s="80" t="s">
        <v>11</v>
      </c>
      <c r="B4" s="127" t="s">
        <v>12</v>
      </c>
      <c r="C4" s="127" t="s">
        <v>13</v>
      </c>
      <c r="D4" s="80" t="s">
        <v>14</v>
      </c>
      <c r="E4" s="80"/>
    </row>
    <row r="5" s="115" customFormat="1" ht="18.95" customHeight="1" spans="1:5">
      <c r="A5" s="80"/>
      <c r="B5" s="129"/>
      <c r="C5" s="129"/>
      <c r="D5" s="130" t="s">
        <v>15</v>
      </c>
      <c r="E5" s="130" t="s">
        <v>16</v>
      </c>
    </row>
    <row r="6" s="26" customFormat="1" ht="18.95" customHeight="1" spans="1:5">
      <c r="A6" s="69" t="s">
        <v>92</v>
      </c>
      <c r="B6" s="13">
        <f>SUM(B7:B21)</f>
        <v>25906</v>
      </c>
      <c r="C6" s="13">
        <f>SUM(C7:C21)</f>
        <v>44678</v>
      </c>
      <c r="D6" s="13">
        <f t="shared" ref="D6:D20" si="0">C6-B6</f>
        <v>18772</v>
      </c>
      <c r="E6" s="14">
        <f t="shared" ref="E6:E20" si="1">IF(B6=0,,ROUND(D6/B6*100,1))</f>
        <v>72.5</v>
      </c>
    </row>
    <row r="7" s="27" customFormat="1" ht="18.95" customHeight="1" spans="1:5">
      <c r="A7" s="70" t="s">
        <v>93</v>
      </c>
      <c r="B7" s="16"/>
      <c r="C7" s="16"/>
      <c r="D7" s="16">
        <f t="shared" si="0"/>
        <v>0</v>
      </c>
      <c r="E7" s="17">
        <f t="shared" si="1"/>
        <v>0</v>
      </c>
    </row>
    <row r="8" s="27" customFormat="1" ht="18.95" customHeight="1" spans="1:5">
      <c r="A8" s="70" t="s">
        <v>94</v>
      </c>
      <c r="B8" s="16"/>
      <c r="C8" s="16"/>
      <c r="D8" s="16">
        <f t="shared" si="0"/>
        <v>0</v>
      </c>
      <c r="E8" s="17">
        <f t="shared" si="1"/>
        <v>0</v>
      </c>
    </row>
    <row r="9" s="27" customFormat="1" ht="18.95" customHeight="1" spans="1:5">
      <c r="A9" s="71" t="s">
        <v>95</v>
      </c>
      <c r="B9" s="16"/>
      <c r="C9" s="16"/>
      <c r="D9" s="16">
        <f t="shared" si="0"/>
        <v>0</v>
      </c>
      <c r="E9" s="17">
        <f t="shared" si="1"/>
        <v>0</v>
      </c>
    </row>
    <row r="10" s="27" customFormat="1" ht="18.95" customHeight="1" spans="1:5">
      <c r="A10" s="71" t="s">
        <v>96</v>
      </c>
      <c r="B10" s="16"/>
      <c r="C10" s="16"/>
      <c r="D10" s="16">
        <f t="shared" si="0"/>
        <v>0</v>
      </c>
      <c r="E10" s="17">
        <f t="shared" si="1"/>
        <v>0</v>
      </c>
    </row>
    <row r="11" s="27" customFormat="1" ht="18.95" customHeight="1" spans="1:5">
      <c r="A11" s="71" t="s">
        <v>97</v>
      </c>
      <c r="B11" s="16"/>
      <c r="C11" s="16"/>
      <c r="D11" s="16">
        <f t="shared" si="0"/>
        <v>0</v>
      </c>
      <c r="E11" s="17">
        <f t="shared" si="1"/>
        <v>0</v>
      </c>
    </row>
    <row r="12" s="27" customFormat="1" ht="18.95" customHeight="1" spans="1:5">
      <c r="A12" s="71" t="s">
        <v>98</v>
      </c>
      <c r="B12" s="16">
        <v>13814</v>
      </c>
      <c r="C12" s="16">
        <v>30424</v>
      </c>
      <c r="D12" s="16">
        <f t="shared" si="0"/>
        <v>16610</v>
      </c>
      <c r="E12" s="17">
        <f t="shared" si="1"/>
        <v>120.2</v>
      </c>
    </row>
    <row r="13" s="27" customFormat="1" ht="18.95" customHeight="1" spans="1:5">
      <c r="A13" s="70" t="s">
        <v>99</v>
      </c>
      <c r="B13" s="16"/>
      <c r="C13" s="16"/>
      <c r="D13" s="16">
        <f t="shared" si="0"/>
        <v>0</v>
      </c>
      <c r="E13" s="17">
        <f t="shared" si="1"/>
        <v>0</v>
      </c>
    </row>
    <row r="14" s="27" customFormat="1" ht="18.95" customHeight="1" spans="1:5">
      <c r="A14" s="70" t="s">
        <v>100</v>
      </c>
      <c r="B14" s="16">
        <v>5453</v>
      </c>
      <c r="C14" s="16">
        <v>6214</v>
      </c>
      <c r="D14" s="16">
        <f t="shared" si="0"/>
        <v>761</v>
      </c>
      <c r="E14" s="17">
        <f t="shared" si="1"/>
        <v>14</v>
      </c>
    </row>
    <row r="15" s="27" customFormat="1" ht="18.95" customHeight="1" spans="1:5">
      <c r="A15" s="70" t="s">
        <v>101</v>
      </c>
      <c r="B15" s="16"/>
      <c r="C15" s="16"/>
      <c r="D15" s="16">
        <f t="shared" si="0"/>
        <v>0</v>
      </c>
      <c r="E15" s="17">
        <f t="shared" si="1"/>
        <v>0</v>
      </c>
    </row>
    <row r="16" s="27" customFormat="1" ht="18.95" customHeight="1" spans="1:5">
      <c r="A16" s="70" t="s">
        <v>102</v>
      </c>
      <c r="B16" s="16"/>
      <c r="C16" s="16"/>
      <c r="D16" s="16">
        <f t="shared" si="0"/>
        <v>0</v>
      </c>
      <c r="E16" s="17">
        <f t="shared" si="1"/>
        <v>0</v>
      </c>
    </row>
    <row r="17" s="27" customFormat="1" ht="18.95" customHeight="1" spans="1:5">
      <c r="A17" s="70" t="s">
        <v>103</v>
      </c>
      <c r="B17" s="16"/>
      <c r="C17" s="16"/>
      <c r="D17" s="16">
        <f t="shared" si="0"/>
        <v>0</v>
      </c>
      <c r="E17" s="17">
        <f t="shared" si="1"/>
        <v>0</v>
      </c>
    </row>
    <row r="18" s="27" customFormat="1" ht="18.95" customHeight="1" spans="1:5">
      <c r="A18" s="70" t="s">
        <v>104</v>
      </c>
      <c r="B18" s="16"/>
      <c r="C18" s="16"/>
      <c r="D18" s="16">
        <f t="shared" si="0"/>
        <v>0</v>
      </c>
      <c r="E18" s="17">
        <f t="shared" si="1"/>
        <v>0</v>
      </c>
    </row>
    <row r="19" s="27" customFormat="1" ht="18.95" customHeight="1" spans="1:5">
      <c r="A19" s="70" t="s">
        <v>105</v>
      </c>
      <c r="B19" s="16">
        <v>5649</v>
      </c>
      <c r="C19" s="16">
        <v>6909</v>
      </c>
      <c r="D19" s="16">
        <f t="shared" si="0"/>
        <v>1260</v>
      </c>
      <c r="E19" s="17">
        <f t="shared" si="1"/>
        <v>22.3</v>
      </c>
    </row>
    <row r="20" s="27" customFormat="1" ht="18.95" customHeight="1" spans="1:5">
      <c r="A20" s="70" t="s">
        <v>106</v>
      </c>
      <c r="B20" s="16">
        <v>990</v>
      </c>
      <c r="C20" s="16">
        <v>1131</v>
      </c>
      <c r="D20" s="16">
        <f t="shared" si="0"/>
        <v>141</v>
      </c>
      <c r="E20" s="17">
        <f t="shared" si="1"/>
        <v>14.2</v>
      </c>
    </row>
    <row r="21" s="27" customFormat="1" ht="18.95" customHeight="1" spans="1:5">
      <c r="A21" s="70" t="s">
        <v>107</v>
      </c>
      <c r="B21" s="16"/>
      <c r="C21" s="16"/>
      <c r="D21" s="16">
        <v>0</v>
      </c>
      <c r="E21" s="17">
        <v>0</v>
      </c>
    </row>
    <row r="22" s="27" customFormat="1" ht="18.95" customHeight="1" spans="1:5">
      <c r="A22" s="147"/>
      <c r="B22" s="16"/>
      <c r="C22" s="74"/>
      <c r="D22" s="16"/>
      <c r="E22" s="17"/>
    </row>
    <row r="23" s="27" customFormat="1" ht="18.95" customHeight="1" spans="1:5">
      <c r="A23" s="73" t="s">
        <v>108</v>
      </c>
      <c r="B23" s="16"/>
      <c r="C23" s="74">
        <v>54990</v>
      </c>
      <c r="D23" s="148"/>
      <c r="E23" s="148"/>
    </row>
    <row r="24" s="27" customFormat="1" ht="18.95" customHeight="1" spans="1:5">
      <c r="A24" s="73" t="s">
        <v>138</v>
      </c>
      <c r="B24" s="16"/>
      <c r="C24" s="74">
        <v>1574</v>
      </c>
      <c r="D24" s="148"/>
      <c r="E24" s="148"/>
    </row>
    <row r="25" s="27" customFormat="1" ht="18.95" customHeight="1" spans="1:5">
      <c r="A25" s="73" t="s">
        <v>109</v>
      </c>
      <c r="B25" s="16"/>
      <c r="C25" s="74">
        <v>98357</v>
      </c>
      <c r="D25" s="148"/>
      <c r="E25" s="148"/>
    </row>
    <row r="26" s="27" customFormat="1" ht="18.95" customHeight="1" spans="1:5">
      <c r="A26" s="73" t="s">
        <v>111</v>
      </c>
      <c r="B26" s="16"/>
      <c r="C26" s="74">
        <v>11485</v>
      </c>
      <c r="D26" s="148"/>
      <c r="E26" s="148"/>
    </row>
    <row r="27" s="27" customFormat="1" ht="18.95" customHeight="1" spans="1:5">
      <c r="A27" s="73" t="s">
        <v>112</v>
      </c>
      <c r="B27" s="16"/>
      <c r="C27" s="74">
        <v>1150555</v>
      </c>
      <c r="D27" s="148"/>
      <c r="E27" s="148"/>
    </row>
    <row r="28" s="26" customFormat="1" ht="18.95" customHeight="1" spans="1:5">
      <c r="A28" s="149" t="s">
        <v>48</v>
      </c>
      <c r="B28" s="13"/>
      <c r="C28" s="145">
        <f>SUM(C23:C27,C6)</f>
        <v>1361639</v>
      </c>
      <c r="D28" s="150"/>
      <c r="E28" s="150"/>
    </row>
    <row r="29" s="27" customFormat="1" ht="18.95" customHeight="1"/>
    <row r="30" s="27" customFormat="1" ht="18.95" customHeight="1"/>
    <row r="31" s="27" customFormat="1" ht="18.95" customHeight="1"/>
    <row r="32" s="27" customFormat="1" ht="18.95" customHeight="1"/>
    <row r="33" s="27" customFormat="1" ht="18.95" customHeight="1"/>
    <row r="34" s="27" customFormat="1" ht="18.95" customHeight="1"/>
    <row r="35" s="27" customFormat="1" ht="18.95" customHeight="1"/>
    <row r="36" s="27" customFormat="1" ht="18.95" customHeight="1"/>
  </sheetData>
  <mergeCells count="6">
    <mergeCell ref="A2:E2"/>
    <mergeCell ref="D3:E3"/>
    <mergeCell ref="D4:E4"/>
    <mergeCell ref="A4:A5"/>
    <mergeCell ref="B4:B5"/>
    <mergeCell ref="C4:C5"/>
  </mergeCells>
  <printOptions horizontalCentered="1"/>
  <pageMargins left="0.707638888888889" right="0.707638888888889" top="0.349305555555556" bottom="0.309027777777778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34</vt:i4>
      </vt:variant>
    </vt:vector>
  </HeadingPairs>
  <TitlesOfParts>
    <vt:vector size="34" baseType="lpstr">
      <vt:lpstr>Define</vt:lpstr>
      <vt:lpstr>封皮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零下40度</cp:lastModifiedBy>
  <dcterms:created xsi:type="dcterms:W3CDTF">2008-09-12T01:22:00Z</dcterms:created>
  <cp:lastPrinted>2018-12-31T21:18:00Z</cp:lastPrinted>
  <dcterms:modified xsi:type="dcterms:W3CDTF">2025-01-09T06:34:26Z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KSOReadingLayout">
    <vt:bool>false</vt:bool>
  </property>
  <property fmtid="{D5CDD505-2E9C-101B-9397-08002B2CF9AE}" pid="4" name="ICV">
    <vt:lpwstr>1C7232928D9D4F108F90F5D330B6BEB7_13</vt:lpwstr>
  </property>
</Properties>
</file>