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<sst xmlns="http://schemas.openxmlformats.org/spreadsheetml/2006/main" count="249" uniqueCount="156">
  <si>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</si>
  <si>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052321110008160105000021 号投保单的组成部分，请您如实、详细填写，签字确认前，请仔细阅读扉页提示内容。</t>
  </si>
  <si>
    <t>投保组织者：  盘锦市双台子区统一镇光正台村民委员会   投保险种： 水稻保险  投保作物：中稻  所在村名：双台子区统一镇光正台村</t>
  </si>
  <si>
    <t>投保人： 盘锦市双台子区统一镇光正台村刘力等29户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</si>
  <si>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</si>
  <si>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</si>
  <si>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</si>
  <si>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</si>
  <si>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</si>
  <si>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</si>
  <si>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</si>
  <si>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</si>
  <si>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</si>
  <si>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</si>
  <si>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</si>
  <si>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</si>
  <si>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</si>
  <si>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</si>
  <si>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</si>
  <si>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</si>
  <si>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</si>
  <si>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刘力</t>
  </si>
  <si>
    <t>统一镇光正台村</t>
  </si>
  <si>
    <t>211122197404****34</t>
  </si>
  <si>
    <t>15124****38</t>
  </si>
  <si>
    <t>光正台村二组</t>
  </si>
  <si>
    <t>6210260500069****33</t>
  </si>
  <si>
    <t>辽宁省农村信用合作联社</t>
  </si>
  <si>
    <t>房玉成</t>
  </si>
  <si>
    <t>211111195510****19</t>
  </si>
  <si>
    <t>13065****57</t>
  </si>
  <si>
    <t>6210260500069****06</t>
  </si>
  <si>
    <t>刘素华</t>
  </si>
  <si>
    <t>211111194501****22</t>
  </si>
  <si>
    <t>15124****99</t>
  </si>
  <si>
    <t>光正台村三组</t>
  </si>
  <si>
    <t>6210260500069****75</t>
  </si>
  <si>
    <t>孙玉霞</t>
  </si>
  <si>
    <t>211122196501****03</t>
  </si>
  <si>
    <t>15042****01</t>
  </si>
  <si>
    <t>6210260500069****84</t>
  </si>
  <si>
    <t>刘亮</t>
  </si>
  <si>
    <t>211122197502****38</t>
  </si>
  <si>
    <t>15184****27</t>
  </si>
  <si>
    <t>6210260500069****41</t>
  </si>
  <si>
    <t>刘春山</t>
  </si>
  <si>
    <t>211111194909****15</t>
  </si>
  <si>
    <t>15642****08</t>
  </si>
  <si>
    <t>6210260500069****17</t>
  </si>
  <si>
    <t>刘勇</t>
  </si>
  <si>
    <t>211122197501****34</t>
  </si>
  <si>
    <t>15942****77</t>
  </si>
  <si>
    <t>6210260500102****88</t>
  </si>
  <si>
    <t>赵守良</t>
  </si>
  <si>
    <t>211111195712****10</t>
  </si>
  <si>
    <t>15942****23</t>
  </si>
  <si>
    <t>光正台村四组</t>
  </si>
  <si>
    <t>6210260500069****37</t>
  </si>
  <si>
    <t>刘玉秋</t>
  </si>
  <si>
    <t>211122196409****27</t>
  </si>
  <si>
    <t>13842****60</t>
  </si>
  <si>
    <t>6214490866807****42</t>
  </si>
  <si>
    <t>刘建军</t>
  </si>
  <si>
    <t>211122198107****18</t>
  </si>
  <si>
    <t>18242****32</t>
  </si>
  <si>
    <t>6210260500069****18</t>
  </si>
  <si>
    <t>张凤海</t>
  </si>
  <si>
    <t>211111196303****19</t>
  </si>
  <si>
    <t>15842****99</t>
  </si>
  <si>
    <t>张凤学</t>
  </si>
  <si>
    <t>211122196911****17</t>
  </si>
  <si>
    <t>15241****99</t>
  </si>
  <si>
    <t>6210260500069****22</t>
  </si>
  <si>
    <t>刘玉福</t>
  </si>
  <si>
    <t>211122196710****12</t>
  </si>
  <si>
    <t>18304****96</t>
  </si>
  <si>
    <t>6210260500069****64</t>
  </si>
  <si>
    <t>梁春文</t>
  </si>
  <si>
    <t>211111195312****19</t>
  </si>
  <si>
    <t>17741****65</t>
  </si>
  <si>
    <t>6210260500069****10</t>
  </si>
  <si>
    <t>赵香文</t>
  </si>
  <si>
    <t>211111195801****17</t>
  </si>
  <si>
    <t>18842****86</t>
  </si>
  <si>
    <t>6210260500069****91</t>
  </si>
  <si>
    <t>张景</t>
  </si>
  <si>
    <t>211122198703****37</t>
  </si>
  <si>
    <t>18242****20</t>
  </si>
  <si>
    <t>6214493006600****72</t>
  </si>
  <si>
    <t>赵文刚</t>
  </si>
  <si>
    <t>211111196010****16</t>
  </si>
  <si>
    <t>15242****82</t>
  </si>
  <si>
    <t>6210260500069****56</t>
  </si>
  <si>
    <r>
      <rPr>
        <sz val="9"/>
        <color rgb="FF000000"/>
        <rFont val="宋体"/>
        <charset val="134"/>
      </rPr>
      <t>单页小计</t>
    </r>
  </si>
  <si>
    <t>尚立安</t>
  </si>
  <si>
    <t>211122196910****37</t>
  </si>
  <si>
    <t>13154****07</t>
  </si>
  <si>
    <t>6210260500069****54</t>
  </si>
  <si>
    <t>尚德全</t>
  </si>
  <si>
    <t>211111195501****17</t>
  </si>
  <si>
    <t>15642****52</t>
  </si>
  <si>
    <t>6210260500069****88</t>
  </si>
  <si>
    <t>尚立军</t>
  </si>
  <si>
    <t>211122197702****13</t>
  </si>
  <si>
    <t>13704****48</t>
  </si>
  <si>
    <t>6210260500069****80</t>
  </si>
  <si>
    <t>刘亚利</t>
  </si>
  <si>
    <t>211111197506****1X</t>
  </si>
  <si>
    <t>13604****46</t>
  </si>
  <si>
    <t>6210260500069****87</t>
  </si>
  <si>
    <t>杨红梅</t>
  </si>
  <si>
    <t>211111196608****22</t>
  </si>
  <si>
    <t>18842****27</t>
  </si>
  <si>
    <t>6210260500069****34</t>
  </si>
  <si>
    <t>李春辉</t>
  </si>
  <si>
    <t>211111196207****10</t>
  </si>
  <si>
    <t>18242****89</t>
  </si>
  <si>
    <t>6210260500069****99</t>
  </si>
  <si>
    <t>尚立平</t>
  </si>
  <si>
    <t>211111196505****18</t>
  </si>
  <si>
    <t>15542****85</t>
  </si>
  <si>
    <t>6210260500069****72</t>
  </si>
  <si>
    <t>刘玉国</t>
  </si>
  <si>
    <t>211111196411****12</t>
  </si>
  <si>
    <t>15204****64</t>
  </si>
  <si>
    <t>6210260500069****53</t>
  </si>
  <si>
    <t>梁凯</t>
  </si>
  <si>
    <t>211111197712****1X</t>
  </si>
  <si>
    <t>15042****86</t>
  </si>
  <si>
    <t>6214490866801****03</t>
  </si>
  <si>
    <t>张立华</t>
  </si>
  <si>
    <t>211111196003****4X</t>
  </si>
  <si>
    <t>13942****76</t>
  </si>
  <si>
    <t>6210260500069****50</t>
  </si>
  <si>
    <t>刘兴国</t>
  </si>
  <si>
    <t>211111195802****1X</t>
  </si>
  <si>
    <t>13942****53</t>
  </si>
  <si>
    <t>光正台村一组</t>
  </si>
  <si>
    <t>6210260500069****36</t>
  </si>
  <si>
    <t>朱宝富</t>
  </si>
  <si>
    <t>211111195605****15</t>
  </si>
  <si>
    <t>13700****32</t>
  </si>
  <si>
    <t>王树荣</t>
  </si>
  <si>
    <t>211122197006****98</t>
  </si>
  <si>
    <t>18742****62</t>
  </si>
  <si>
    <t>6210260500069****78</t>
  </si>
  <si>
    <t>房文彪</t>
  </si>
  <si>
    <t>211111196208****35</t>
  </si>
  <si>
    <t>15142****54</t>
  </si>
  <si>
    <t>6210260500069****11</t>
  </si>
  <si>
    <t>郑艳辉</t>
  </si>
  <si>
    <t>211111195309****26</t>
  </si>
  <si>
    <t>15142****17</t>
  </si>
  <si>
    <t>6210260500069****86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</si>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</sst>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tabSelected="1" topLeftCell="C1" workbookViewId="0">
      <selection activeCell="S28" sqref="S28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3" t="s">
        <v>25</v>
      </c>
      <c r="G7" s="14">
        <v>51.64</v>
      </c>
      <c r="H7" s="14">
        <v>51.64</v>
      </c>
      <c r="I7" s="21">
        <f t="shared" ref="I7:I23" si="0">G7*650</f>
        <v>33566</v>
      </c>
      <c r="J7" s="21">
        <f t="shared" ref="J7:J23" si="1">H7*26.65</f>
        <v>1376.206</v>
      </c>
      <c r="K7" s="22">
        <v>0.8</v>
      </c>
      <c r="L7" s="21">
        <f t="shared" ref="L7:L23" si="2">J7*K7</f>
        <v>1100.9648</v>
      </c>
      <c r="M7" s="21">
        <f t="shared" ref="M7:M23" si="3">J7*0.2</f>
        <v>275.2412</v>
      </c>
      <c r="N7" s="10" t="s">
        <v>26</v>
      </c>
      <c r="O7" s="10" t="s">
        <v>27</v>
      </c>
      <c r="P7" s="9"/>
      <c r="Q7" s="9"/>
    </row>
    <row r="8" s="1" customFormat="1" ht="24" customHeight="1" spans="1:17">
      <c r="A8" s="9">
        <v>2</v>
      </c>
      <c r="B8" s="10" t="s">
        <v>28</v>
      </c>
      <c r="C8" s="11" t="s">
        <v>22</v>
      </c>
      <c r="D8" s="12" t="s">
        <v>29</v>
      </c>
      <c r="E8" s="12" t="s">
        <v>30</v>
      </c>
      <c r="F8" s="13" t="s">
        <v>25</v>
      </c>
      <c r="G8" s="14">
        <v>7</v>
      </c>
      <c r="H8" s="14">
        <v>7</v>
      </c>
      <c r="I8" s="21">
        <f t="shared" si="0"/>
        <v>4550</v>
      </c>
      <c r="J8" s="21">
        <f t="shared" si="1"/>
        <v>186.55</v>
      </c>
      <c r="K8" s="22">
        <v>0.8</v>
      </c>
      <c r="L8" s="21">
        <f t="shared" si="2"/>
        <v>149.24</v>
      </c>
      <c r="M8" s="21">
        <f t="shared" si="3"/>
        <v>37.31</v>
      </c>
      <c r="N8" s="10" t="s">
        <v>31</v>
      </c>
      <c r="O8" s="10" t="s">
        <v>27</v>
      </c>
      <c r="P8" s="9"/>
      <c r="Q8" s="9"/>
    </row>
    <row r="9" s="1" customFormat="1" ht="24" customHeight="1" spans="1:17">
      <c r="A9" s="9">
        <v>3</v>
      </c>
      <c r="B9" s="10" t="s">
        <v>32</v>
      </c>
      <c r="C9" s="11" t="s">
        <v>22</v>
      </c>
      <c r="D9" s="12" t="s">
        <v>33</v>
      </c>
      <c r="E9" s="12" t="s">
        <v>34</v>
      </c>
      <c r="F9" s="13" t="s">
        <v>35</v>
      </c>
      <c r="G9" s="14">
        <v>2.94</v>
      </c>
      <c r="H9" s="14">
        <v>2.94</v>
      </c>
      <c r="I9" s="21">
        <f t="shared" si="0"/>
        <v>1911</v>
      </c>
      <c r="J9" s="21">
        <f t="shared" si="1"/>
        <v>78.351</v>
      </c>
      <c r="K9" s="22">
        <v>0.8</v>
      </c>
      <c r="L9" s="21">
        <f t="shared" si="2"/>
        <v>62.6808</v>
      </c>
      <c r="M9" s="21">
        <f t="shared" si="3"/>
        <v>15.6702</v>
      </c>
      <c r="N9" s="10" t="s">
        <v>36</v>
      </c>
      <c r="O9" s="10" t="s">
        <v>27</v>
      </c>
      <c r="P9" s="9"/>
      <c r="Q9" s="9"/>
    </row>
    <row r="10" s="1" customFormat="1" ht="24" customHeight="1" spans="1:17">
      <c r="A10" s="9">
        <v>4</v>
      </c>
      <c r="B10" s="10" t="s">
        <v>37</v>
      </c>
      <c r="C10" s="11" t="s">
        <v>22</v>
      </c>
      <c r="D10" s="12" t="s">
        <v>38</v>
      </c>
      <c r="E10" s="12" t="s">
        <v>39</v>
      </c>
      <c r="F10" s="13" t="s">
        <v>35</v>
      </c>
      <c r="G10" s="14">
        <v>4.36</v>
      </c>
      <c r="H10" s="14">
        <v>4.36</v>
      </c>
      <c r="I10" s="21">
        <f t="shared" si="0"/>
        <v>2834</v>
      </c>
      <c r="J10" s="21">
        <f t="shared" si="1"/>
        <v>116.194</v>
      </c>
      <c r="K10" s="22">
        <v>0.8</v>
      </c>
      <c r="L10" s="21">
        <f t="shared" si="2"/>
        <v>92.9552</v>
      </c>
      <c r="M10" s="21">
        <f t="shared" si="3"/>
        <v>23.2388</v>
      </c>
      <c r="N10" s="10" t="s">
        <v>40</v>
      </c>
      <c r="O10" s="10" t="s">
        <v>27</v>
      </c>
      <c r="P10" s="9"/>
      <c r="Q10" s="9"/>
    </row>
    <row r="11" s="1" customFormat="1" ht="24" customHeight="1" spans="1:17">
      <c r="A11" s="9">
        <v>5</v>
      </c>
      <c r="B11" s="10" t="s">
        <v>41</v>
      </c>
      <c r="C11" s="11" t="s">
        <v>22</v>
      </c>
      <c r="D11" s="12" t="s">
        <v>42</v>
      </c>
      <c r="E11" s="12" t="s">
        <v>43</v>
      </c>
      <c r="F11" s="13" t="s">
        <v>25</v>
      </c>
      <c r="G11" s="14">
        <v>4.71</v>
      </c>
      <c r="H11" s="14">
        <v>4.71</v>
      </c>
      <c r="I11" s="21">
        <f t="shared" si="0"/>
        <v>3061.5</v>
      </c>
      <c r="J11" s="21">
        <f t="shared" si="1"/>
        <v>125.5215</v>
      </c>
      <c r="K11" s="22">
        <v>0.8</v>
      </c>
      <c r="L11" s="21">
        <f t="shared" si="2"/>
        <v>100.4172</v>
      </c>
      <c r="M11" s="21">
        <f t="shared" si="3"/>
        <v>25.1043</v>
      </c>
      <c r="N11" s="10" t="s">
        <v>44</v>
      </c>
      <c r="O11" s="10" t="s">
        <v>27</v>
      </c>
      <c r="P11" s="9"/>
      <c r="Q11" s="9"/>
    </row>
    <row r="12" s="1" customFormat="1" ht="24" customHeight="1" spans="1:17">
      <c r="A12" s="9">
        <v>6</v>
      </c>
      <c r="B12" s="10" t="s">
        <v>45</v>
      </c>
      <c r="C12" s="11" t="s">
        <v>22</v>
      </c>
      <c r="D12" s="12" t="s">
        <v>46</v>
      </c>
      <c r="E12" s="12" t="s">
        <v>47</v>
      </c>
      <c r="F12" s="13" t="s">
        <v>25</v>
      </c>
      <c r="G12" s="14">
        <v>4.78</v>
      </c>
      <c r="H12" s="14">
        <v>4.78</v>
      </c>
      <c r="I12" s="21">
        <f t="shared" si="0"/>
        <v>3107</v>
      </c>
      <c r="J12" s="21">
        <f t="shared" si="1"/>
        <v>127.387</v>
      </c>
      <c r="K12" s="22">
        <v>0.8</v>
      </c>
      <c r="L12" s="21">
        <f t="shared" si="2"/>
        <v>101.9096</v>
      </c>
      <c r="M12" s="21">
        <f t="shared" si="3"/>
        <v>25.4774</v>
      </c>
      <c r="N12" s="10" t="s">
        <v>48</v>
      </c>
      <c r="O12" s="10" t="s">
        <v>27</v>
      </c>
      <c r="P12" s="9"/>
      <c r="Q12" s="9"/>
    </row>
    <row r="13" s="1" customFormat="1" ht="24" customHeight="1" spans="1:17">
      <c r="A13" s="9">
        <v>7</v>
      </c>
      <c r="B13" s="10" t="s">
        <v>49</v>
      </c>
      <c r="C13" s="11" t="s">
        <v>22</v>
      </c>
      <c r="D13" s="12" t="s">
        <v>50</v>
      </c>
      <c r="E13" s="12" t="s">
        <v>51</v>
      </c>
      <c r="F13" s="13" t="s">
        <v>25</v>
      </c>
      <c r="G13" s="14">
        <v>7</v>
      </c>
      <c r="H13" s="14">
        <v>7</v>
      </c>
      <c r="I13" s="21">
        <f t="shared" si="0"/>
        <v>4550</v>
      </c>
      <c r="J13" s="21">
        <f t="shared" si="1"/>
        <v>186.55</v>
      </c>
      <c r="K13" s="22">
        <v>0.8</v>
      </c>
      <c r="L13" s="21">
        <f t="shared" si="2"/>
        <v>149.24</v>
      </c>
      <c r="M13" s="21">
        <f t="shared" si="3"/>
        <v>37.31</v>
      </c>
      <c r="N13" s="10" t="s">
        <v>52</v>
      </c>
      <c r="O13" s="10" t="s">
        <v>27</v>
      </c>
      <c r="P13" s="9"/>
      <c r="Q13" s="9"/>
    </row>
    <row r="14" s="1" customFormat="1" ht="24" customHeight="1" spans="1:17">
      <c r="A14" s="9">
        <v>8</v>
      </c>
      <c r="B14" s="10" t="s">
        <v>53</v>
      </c>
      <c r="C14" s="11" t="s">
        <v>22</v>
      </c>
      <c r="D14" s="12" t="s">
        <v>54</v>
      </c>
      <c r="E14" s="12" t="s">
        <v>55</v>
      </c>
      <c r="F14" s="13" t="s">
        <v>56</v>
      </c>
      <c r="G14" s="14">
        <v>4.5</v>
      </c>
      <c r="H14" s="14">
        <v>4.5</v>
      </c>
      <c r="I14" s="21">
        <f t="shared" si="0"/>
        <v>2925</v>
      </c>
      <c r="J14" s="21">
        <f t="shared" si="1"/>
        <v>119.925</v>
      </c>
      <c r="K14" s="22">
        <v>0.8</v>
      </c>
      <c r="L14" s="21">
        <f t="shared" si="2"/>
        <v>95.94</v>
      </c>
      <c r="M14" s="21">
        <f t="shared" si="3"/>
        <v>23.985</v>
      </c>
      <c r="N14" s="10" t="s">
        <v>57</v>
      </c>
      <c r="O14" s="10" t="s">
        <v>27</v>
      </c>
      <c r="P14" s="9"/>
      <c r="Q14" s="9"/>
    </row>
    <row r="15" s="1" customFormat="1" ht="24" customHeight="1" spans="1:17">
      <c r="A15" s="9">
        <v>9</v>
      </c>
      <c r="B15" s="10" t="s">
        <v>58</v>
      </c>
      <c r="C15" s="11" t="s">
        <v>22</v>
      </c>
      <c r="D15" s="12" t="s">
        <v>59</v>
      </c>
      <c r="E15" s="12" t="s">
        <v>60</v>
      </c>
      <c r="F15" s="13" t="s">
        <v>35</v>
      </c>
      <c r="G15" s="14">
        <v>4.4</v>
      </c>
      <c r="H15" s="14">
        <v>4.4</v>
      </c>
      <c r="I15" s="21">
        <f t="shared" si="0"/>
        <v>2860</v>
      </c>
      <c r="J15" s="21">
        <f t="shared" si="1"/>
        <v>117.26</v>
      </c>
      <c r="K15" s="22">
        <v>0.8</v>
      </c>
      <c r="L15" s="21">
        <f t="shared" si="2"/>
        <v>93.808</v>
      </c>
      <c r="M15" s="21">
        <f t="shared" si="3"/>
        <v>23.452</v>
      </c>
      <c r="N15" s="10" t="s">
        <v>61</v>
      </c>
      <c r="O15" s="10" t="s">
        <v>27</v>
      </c>
      <c r="P15" s="9"/>
      <c r="Q15" s="9"/>
    </row>
    <row r="16" s="1" customFormat="1" ht="24" customHeight="1" spans="1:17">
      <c r="A16" s="9">
        <v>10</v>
      </c>
      <c r="B16" s="10" t="s">
        <v>62</v>
      </c>
      <c r="C16" s="11" t="s">
        <v>22</v>
      </c>
      <c r="D16" s="12" t="s">
        <v>63</v>
      </c>
      <c r="E16" s="12" t="s">
        <v>64</v>
      </c>
      <c r="F16" s="13" t="s">
        <v>35</v>
      </c>
      <c r="G16" s="14">
        <v>5.88</v>
      </c>
      <c r="H16" s="14">
        <v>5.88</v>
      </c>
      <c r="I16" s="21">
        <f t="shared" si="0"/>
        <v>3822</v>
      </c>
      <c r="J16" s="21">
        <f t="shared" si="1"/>
        <v>156.702</v>
      </c>
      <c r="K16" s="22">
        <v>0.8</v>
      </c>
      <c r="L16" s="21">
        <f t="shared" si="2"/>
        <v>125.3616</v>
      </c>
      <c r="M16" s="21">
        <f t="shared" si="3"/>
        <v>31.3404</v>
      </c>
      <c r="N16" s="10" t="s">
        <v>65</v>
      </c>
      <c r="O16" s="10" t="s">
        <v>27</v>
      </c>
      <c r="P16" s="9"/>
      <c r="Q16" s="9"/>
    </row>
    <row r="17" s="1" customFormat="1" ht="24" customHeight="1" spans="1:17">
      <c r="A17" s="9">
        <v>11</v>
      </c>
      <c r="B17" s="10" t="s">
        <v>66</v>
      </c>
      <c r="C17" s="11" t="s">
        <v>22</v>
      </c>
      <c r="D17" s="12" t="s">
        <v>67</v>
      </c>
      <c r="E17" s="12" t="s">
        <v>68</v>
      </c>
      <c r="F17" s="13" t="s">
        <v>35</v>
      </c>
      <c r="G17" s="14">
        <v>6.7</v>
      </c>
      <c r="H17" s="14">
        <v>6.7</v>
      </c>
      <c r="I17" s="21">
        <f t="shared" si="0"/>
        <v>4355</v>
      </c>
      <c r="J17" s="21">
        <f t="shared" si="1"/>
        <v>178.555</v>
      </c>
      <c r="K17" s="22">
        <v>0.8</v>
      </c>
      <c r="L17" s="21">
        <f t="shared" si="2"/>
        <v>142.844</v>
      </c>
      <c r="M17" s="21">
        <f t="shared" si="3"/>
        <v>35.711</v>
      </c>
      <c r="N17" s="10" t="s">
        <v>31</v>
      </c>
      <c r="O17" s="10" t="s">
        <v>27</v>
      </c>
      <c r="P17" s="9"/>
      <c r="Q17" s="9"/>
    </row>
    <row r="18" s="1" customFormat="1" ht="24" customHeight="1" spans="1:17">
      <c r="A18" s="9">
        <v>12</v>
      </c>
      <c r="B18" s="10" t="s">
        <v>69</v>
      </c>
      <c r="C18" s="11" t="s">
        <v>22</v>
      </c>
      <c r="D18" s="12" t="s">
        <v>70</v>
      </c>
      <c r="E18" s="12" t="s">
        <v>71</v>
      </c>
      <c r="F18" s="13" t="s">
        <v>35</v>
      </c>
      <c r="G18" s="14">
        <v>2.47</v>
      </c>
      <c r="H18" s="14">
        <v>2.47</v>
      </c>
      <c r="I18" s="21">
        <f t="shared" si="0"/>
        <v>1605.5</v>
      </c>
      <c r="J18" s="21">
        <f t="shared" si="1"/>
        <v>65.8255</v>
      </c>
      <c r="K18" s="22">
        <v>0.8</v>
      </c>
      <c r="L18" s="21">
        <f t="shared" si="2"/>
        <v>52.6604</v>
      </c>
      <c r="M18" s="21">
        <f t="shared" si="3"/>
        <v>13.1651</v>
      </c>
      <c r="N18" s="10" t="s">
        <v>72</v>
      </c>
      <c r="O18" s="10" t="s">
        <v>27</v>
      </c>
      <c r="P18" s="9"/>
      <c r="Q18" s="9"/>
    </row>
    <row r="19" s="1" customFormat="1" ht="24" customHeight="1" spans="1:17">
      <c r="A19" s="9">
        <v>13</v>
      </c>
      <c r="B19" s="10" t="s">
        <v>73</v>
      </c>
      <c r="C19" s="11" t="s">
        <v>22</v>
      </c>
      <c r="D19" s="12" t="s">
        <v>74</v>
      </c>
      <c r="E19" s="12" t="s">
        <v>75</v>
      </c>
      <c r="F19" s="13" t="s">
        <v>35</v>
      </c>
      <c r="G19" s="14">
        <v>7.45</v>
      </c>
      <c r="H19" s="14">
        <v>7.45</v>
      </c>
      <c r="I19" s="21">
        <f t="shared" si="0"/>
        <v>4842.5</v>
      </c>
      <c r="J19" s="21">
        <f t="shared" si="1"/>
        <v>198.5425</v>
      </c>
      <c r="K19" s="22">
        <v>0.8</v>
      </c>
      <c r="L19" s="21">
        <f t="shared" si="2"/>
        <v>158.834</v>
      </c>
      <c r="M19" s="21">
        <f t="shared" si="3"/>
        <v>39.7085</v>
      </c>
      <c r="N19" s="10" t="s">
        <v>76</v>
      </c>
      <c r="O19" s="10" t="s">
        <v>27</v>
      </c>
      <c r="P19" s="9"/>
      <c r="Q19" s="9"/>
    </row>
    <row r="20" s="1" customFormat="1" ht="24" customHeight="1" spans="1:17">
      <c r="A20" s="9">
        <v>14</v>
      </c>
      <c r="B20" s="10" t="s">
        <v>77</v>
      </c>
      <c r="C20" s="11" t="s">
        <v>22</v>
      </c>
      <c r="D20" s="12" t="s">
        <v>78</v>
      </c>
      <c r="E20" s="12" t="s">
        <v>79</v>
      </c>
      <c r="F20" s="13" t="s">
        <v>25</v>
      </c>
      <c r="G20" s="14">
        <v>7.85</v>
      </c>
      <c r="H20" s="14">
        <v>7.85</v>
      </c>
      <c r="I20" s="21">
        <f t="shared" si="0"/>
        <v>5102.5</v>
      </c>
      <c r="J20" s="21">
        <f t="shared" si="1"/>
        <v>209.2025</v>
      </c>
      <c r="K20" s="22">
        <v>0.8</v>
      </c>
      <c r="L20" s="21">
        <f t="shared" si="2"/>
        <v>167.362</v>
      </c>
      <c r="M20" s="21">
        <f t="shared" si="3"/>
        <v>41.8405</v>
      </c>
      <c r="N20" s="10" t="s">
        <v>80</v>
      </c>
      <c r="O20" s="10" t="s">
        <v>27</v>
      </c>
      <c r="P20" s="9"/>
      <c r="Q20" s="9"/>
    </row>
    <row r="21" s="1" customFormat="1" ht="24" customHeight="1" spans="1:17">
      <c r="A21" s="9">
        <v>15</v>
      </c>
      <c r="B21" s="10" t="s">
        <v>81</v>
      </c>
      <c r="C21" s="11" t="s">
        <v>22</v>
      </c>
      <c r="D21" s="12" t="s">
        <v>82</v>
      </c>
      <c r="E21" s="12" t="s">
        <v>83</v>
      </c>
      <c r="F21" s="13" t="s">
        <v>25</v>
      </c>
      <c r="G21" s="14">
        <v>7.85</v>
      </c>
      <c r="H21" s="14">
        <v>7.85</v>
      </c>
      <c r="I21" s="21">
        <f t="shared" si="0"/>
        <v>5102.5</v>
      </c>
      <c r="J21" s="21">
        <f t="shared" si="1"/>
        <v>209.2025</v>
      </c>
      <c r="K21" s="22">
        <v>0.8</v>
      </c>
      <c r="L21" s="21">
        <f t="shared" si="2"/>
        <v>167.362</v>
      </c>
      <c r="M21" s="21">
        <f t="shared" si="3"/>
        <v>41.8405</v>
      </c>
      <c r="N21" s="10" t="s">
        <v>84</v>
      </c>
      <c r="O21" s="10" t="s">
        <v>27</v>
      </c>
      <c r="P21" s="9"/>
      <c r="Q21" s="9"/>
    </row>
    <row r="22" s="1" customFormat="1" ht="24" customHeight="1" spans="1:17">
      <c r="A22" s="9">
        <v>16</v>
      </c>
      <c r="B22" s="10" t="s">
        <v>85</v>
      </c>
      <c r="C22" s="11" t="s">
        <v>22</v>
      </c>
      <c r="D22" s="12" t="s">
        <v>86</v>
      </c>
      <c r="E22" s="12" t="s">
        <v>87</v>
      </c>
      <c r="F22" s="13" t="s">
        <v>25</v>
      </c>
      <c r="G22" s="14">
        <v>3.14</v>
      </c>
      <c r="H22" s="14">
        <v>3.14</v>
      </c>
      <c r="I22" s="21">
        <f t="shared" si="0"/>
        <v>2041</v>
      </c>
      <c r="J22" s="21">
        <f t="shared" si="1"/>
        <v>83.681</v>
      </c>
      <c r="K22" s="22">
        <v>0.8</v>
      </c>
      <c r="L22" s="21">
        <f t="shared" si="2"/>
        <v>66.9448</v>
      </c>
      <c r="M22" s="21">
        <f t="shared" si="3"/>
        <v>16.7362</v>
      </c>
      <c r="N22" s="10" t="s">
        <v>88</v>
      </c>
      <c r="O22" s="10" t="s">
        <v>27</v>
      </c>
      <c r="P22" s="9"/>
      <c r="Q22" s="9"/>
    </row>
    <row r="23" s="1" customFormat="1" ht="24" customHeight="1" spans="1:17">
      <c r="A23" s="9">
        <v>17</v>
      </c>
      <c r="B23" s="10" t="s">
        <v>89</v>
      </c>
      <c r="C23" s="11" t="s">
        <v>22</v>
      </c>
      <c r="D23" s="12" t="s">
        <v>90</v>
      </c>
      <c r="E23" s="12" t="s">
        <v>91</v>
      </c>
      <c r="F23" s="13" t="s">
        <v>35</v>
      </c>
      <c r="G23" s="14">
        <v>5.96</v>
      </c>
      <c r="H23" s="14">
        <v>5.96</v>
      </c>
      <c r="I23" s="21">
        <f t="shared" si="0"/>
        <v>3874</v>
      </c>
      <c r="J23" s="21">
        <f t="shared" si="1"/>
        <v>158.834</v>
      </c>
      <c r="K23" s="22">
        <v>0.8</v>
      </c>
      <c r="L23" s="21">
        <f t="shared" si="2"/>
        <v>127.0672</v>
      </c>
      <c r="M23" s="21">
        <f t="shared" si="3"/>
        <v>31.7668</v>
      </c>
      <c r="N23" s="10" t="s">
        <v>92</v>
      </c>
      <c r="O23" s="10" t="s">
        <v>27</v>
      </c>
      <c r="P23" s="9"/>
      <c r="Q23" s="9"/>
    </row>
    <row r="24" s="1" customFormat="1" ht="24" customHeight="1" spans="1:17">
      <c r="A24" s="9"/>
      <c r="B24" s="15" t="s">
        <v>93</v>
      </c>
      <c r="C24" s="11"/>
      <c r="D24" s="12"/>
      <c r="E24" s="12"/>
      <c r="F24" s="12"/>
      <c r="G24" s="16">
        <f>SUM(G7:G23)</f>
        <v>138.63</v>
      </c>
      <c r="H24" s="16">
        <f>SUM(H7:H23)</f>
        <v>138.63</v>
      </c>
      <c r="I24" s="21">
        <f>SUM(I7:I23)</f>
        <v>90109.5</v>
      </c>
      <c r="J24" s="21">
        <f>SUM(J7:J23)</f>
        <v>3694.4895</v>
      </c>
      <c r="K24" s="22"/>
      <c r="L24" s="21">
        <f>SUM(L7:L23)</f>
        <v>2955.5916</v>
      </c>
      <c r="M24" s="21">
        <f>SUM(M7:M23)</f>
        <v>738.8979</v>
      </c>
      <c r="N24" s="10"/>
      <c r="O24" s="10"/>
      <c r="P24" s="9"/>
      <c r="Q24" s="9"/>
    </row>
    <row r="25" s="1" customFormat="1" ht="24" customHeight="1" spans="1:17">
      <c r="A25" s="9">
        <v>18</v>
      </c>
      <c r="B25" s="10" t="s">
        <v>94</v>
      </c>
      <c r="C25" s="11" t="s">
        <v>22</v>
      </c>
      <c r="D25" s="12" t="s">
        <v>95</v>
      </c>
      <c r="E25" s="12" t="s">
        <v>96</v>
      </c>
      <c r="F25" s="17" t="s">
        <v>35</v>
      </c>
      <c r="G25" s="14">
        <v>6.35</v>
      </c>
      <c r="H25" s="14">
        <v>6.35</v>
      </c>
      <c r="I25" s="21">
        <f t="shared" ref="I25:I41" si="4">G25*650</f>
        <v>4127.5</v>
      </c>
      <c r="J25" s="21">
        <f t="shared" ref="J25:J41" si="5">H25*26.65</f>
        <v>169.2275</v>
      </c>
      <c r="K25" s="22">
        <v>0.8</v>
      </c>
      <c r="L25" s="21">
        <f t="shared" ref="L25:L41" si="6">J25*K25</f>
        <v>135.382</v>
      </c>
      <c r="M25" s="21">
        <f t="shared" ref="M25:M41" si="7">J25*0.2</f>
        <v>33.8455</v>
      </c>
      <c r="N25" s="10" t="s">
        <v>97</v>
      </c>
      <c r="O25" s="10" t="s">
        <v>27</v>
      </c>
      <c r="P25" s="9"/>
      <c r="Q25" s="9"/>
    </row>
    <row r="26" s="1" customFormat="1" ht="24" customHeight="1" spans="1:17">
      <c r="A26" s="9">
        <v>19</v>
      </c>
      <c r="B26" s="10" t="s">
        <v>98</v>
      </c>
      <c r="C26" s="11" t="s">
        <v>22</v>
      </c>
      <c r="D26" s="12" t="s">
        <v>99</v>
      </c>
      <c r="E26" s="12" t="s">
        <v>100</v>
      </c>
      <c r="F26" s="17" t="s">
        <v>25</v>
      </c>
      <c r="G26" s="14">
        <v>7.85</v>
      </c>
      <c r="H26" s="14">
        <v>7.85</v>
      </c>
      <c r="I26" s="21">
        <f t="shared" si="4"/>
        <v>5102.5</v>
      </c>
      <c r="J26" s="21">
        <f t="shared" si="5"/>
        <v>209.2025</v>
      </c>
      <c r="K26" s="22">
        <v>0.8</v>
      </c>
      <c r="L26" s="21">
        <f t="shared" si="6"/>
        <v>167.362</v>
      </c>
      <c r="M26" s="21">
        <f t="shared" si="7"/>
        <v>41.8405</v>
      </c>
      <c r="N26" s="10" t="s">
        <v>101</v>
      </c>
      <c r="O26" s="10" t="s">
        <v>27</v>
      </c>
      <c r="P26" s="9"/>
      <c r="Q26" s="9"/>
    </row>
    <row r="27" s="1" customFormat="1" ht="24" customHeight="1" spans="1:17">
      <c r="A27" s="9">
        <v>20</v>
      </c>
      <c r="B27" s="10" t="s">
        <v>102</v>
      </c>
      <c r="C27" s="11" t="s">
        <v>22</v>
      </c>
      <c r="D27" s="12" t="s">
        <v>103</v>
      </c>
      <c r="E27" s="12" t="s">
        <v>104</v>
      </c>
      <c r="F27" s="17" t="s">
        <v>25</v>
      </c>
      <c r="G27" s="14">
        <v>6.28</v>
      </c>
      <c r="H27" s="14">
        <v>6.28</v>
      </c>
      <c r="I27" s="21">
        <f t="shared" si="4"/>
        <v>4082</v>
      </c>
      <c r="J27" s="21">
        <f t="shared" si="5"/>
        <v>167.362</v>
      </c>
      <c r="K27" s="22">
        <v>0.8</v>
      </c>
      <c r="L27" s="21">
        <f t="shared" si="6"/>
        <v>133.8896</v>
      </c>
      <c r="M27" s="21">
        <f t="shared" si="7"/>
        <v>33.4724</v>
      </c>
      <c r="N27" s="10" t="s">
        <v>105</v>
      </c>
      <c r="O27" s="10" t="s">
        <v>27</v>
      </c>
      <c r="P27" s="9"/>
      <c r="Q27" s="9"/>
    </row>
    <row r="28" s="1" customFormat="1" ht="24" customHeight="1" spans="1:17">
      <c r="A28" s="9">
        <v>21</v>
      </c>
      <c r="B28" s="10" t="s">
        <v>106</v>
      </c>
      <c r="C28" s="11" t="s">
        <v>22</v>
      </c>
      <c r="D28" s="12" t="s">
        <v>107</v>
      </c>
      <c r="E28" s="12" t="s">
        <v>108</v>
      </c>
      <c r="F28" s="17" t="s">
        <v>35</v>
      </c>
      <c r="G28" s="14">
        <v>3.06</v>
      </c>
      <c r="H28" s="14">
        <v>3.06</v>
      </c>
      <c r="I28" s="21">
        <f t="shared" si="4"/>
        <v>1989</v>
      </c>
      <c r="J28" s="21">
        <f t="shared" si="5"/>
        <v>81.549</v>
      </c>
      <c r="K28" s="22">
        <v>0.8</v>
      </c>
      <c r="L28" s="21">
        <f t="shared" si="6"/>
        <v>65.2392</v>
      </c>
      <c r="M28" s="21">
        <f t="shared" si="7"/>
        <v>16.3098</v>
      </c>
      <c r="N28" s="10" t="s">
        <v>109</v>
      </c>
      <c r="O28" s="10" t="s">
        <v>27</v>
      </c>
      <c r="P28" s="9"/>
      <c r="Q28" s="9"/>
    </row>
    <row r="29" s="1" customFormat="1" ht="24" customHeight="1" spans="1:17">
      <c r="A29" s="9">
        <v>22</v>
      </c>
      <c r="B29" s="10" t="s">
        <v>110</v>
      </c>
      <c r="C29" s="11" t="s">
        <v>22</v>
      </c>
      <c r="D29" s="12" t="s">
        <v>111</v>
      </c>
      <c r="E29" s="12" t="s">
        <v>112</v>
      </c>
      <c r="F29" s="17" t="s">
        <v>35</v>
      </c>
      <c r="G29" s="14">
        <v>6.1</v>
      </c>
      <c r="H29" s="14">
        <v>6.1</v>
      </c>
      <c r="I29" s="21">
        <f t="shared" si="4"/>
        <v>3965</v>
      </c>
      <c r="J29" s="21">
        <f t="shared" si="5"/>
        <v>162.565</v>
      </c>
      <c r="K29" s="22">
        <v>0.8</v>
      </c>
      <c r="L29" s="21">
        <f t="shared" si="6"/>
        <v>130.052</v>
      </c>
      <c r="M29" s="21">
        <f t="shared" si="7"/>
        <v>32.513</v>
      </c>
      <c r="N29" s="10" t="s">
        <v>113</v>
      </c>
      <c r="O29" s="10" t="s">
        <v>27</v>
      </c>
      <c r="P29" s="9"/>
      <c r="Q29" s="9"/>
    </row>
    <row r="30" s="1" customFormat="1" ht="24" customHeight="1" spans="1:17">
      <c r="A30" s="9">
        <v>23</v>
      </c>
      <c r="B30" s="10" t="s">
        <v>114</v>
      </c>
      <c r="C30" s="11" t="s">
        <v>22</v>
      </c>
      <c r="D30" s="12" t="s">
        <v>115</v>
      </c>
      <c r="E30" s="12" t="s">
        <v>116</v>
      </c>
      <c r="F30" s="17" t="s">
        <v>25</v>
      </c>
      <c r="G30" s="14">
        <v>12.64</v>
      </c>
      <c r="H30" s="14">
        <v>12.64</v>
      </c>
      <c r="I30" s="21">
        <f t="shared" si="4"/>
        <v>8216</v>
      </c>
      <c r="J30" s="21">
        <f t="shared" si="5"/>
        <v>336.856</v>
      </c>
      <c r="K30" s="22">
        <v>0.8</v>
      </c>
      <c r="L30" s="21">
        <f t="shared" si="6"/>
        <v>269.4848</v>
      </c>
      <c r="M30" s="21">
        <f t="shared" si="7"/>
        <v>67.3712</v>
      </c>
      <c r="N30" s="10" t="s">
        <v>117</v>
      </c>
      <c r="O30" s="10" t="s">
        <v>27</v>
      </c>
      <c r="P30" s="9"/>
      <c r="Q30" s="9"/>
    </row>
    <row r="31" s="1" customFormat="1" ht="24" customHeight="1" spans="1:17">
      <c r="A31" s="9">
        <v>24</v>
      </c>
      <c r="B31" s="10" t="s">
        <v>118</v>
      </c>
      <c r="C31" s="11" t="s">
        <v>22</v>
      </c>
      <c r="D31" s="12" t="s">
        <v>119</v>
      </c>
      <c r="E31" s="12" t="s">
        <v>120</v>
      </c>
      <c r="F31" s="17" t="s">
        <v>35</v>
      </c>
      <c r="G31" s="14">
        <v>6.35</v>
      </c>
      <c r="H31" s="14">
        <v>6.35</v>
      </c>
      <c r="I31" s="21">
        <f t="shared" si="4"/>
        <v>4127.5</v>
      </c>
      <c r="J31" s="21">
        <f t="shared" si="5"/>
        <v>169.2275</v>
      </c>
      <c r="K31" s="22">
        <v>0.8</v>
      </c>
      <c r="L31" s="21">
        <f t="shared" si="6"/>
        <v>135.382</v>
      </c>
      <c r="M31" s="21">
        <f t="shared" si="7"/>
        <v>33.8455</v>
      </c>
      <c r="N31" s="10" t="s">
        <v>121</v>
      </c>
      <c r="O31" s="10" t="s">
        <v>27</v>
      </c>
      <c r="P31" s="9"/>
      <c r="Q31" s="9"/>
    </row>
    <row r="32" s="1" customFormat="1" ht="24" customHeight="1" spans="1:17">
      <c r="A32" s="9">
        <v>25</v>
      </c>
      <c r="B32" s="10" t="s">
        <v>122</v>
      </c>
      <c r="C32" s="11" t="s">
        <v>22</v>
      </c>
      <c r="D32" s="12" t="s">
        <v>123</v>
      </c>
      <c r="E32" s="12" t="s">
        <v>124</v>
      </c>
      <c r="F32" s="17" t="s">
        <v>35</v>
      </c>
      <c r="G32" s="14">
        <v>7.45</v>
      </c>
      <c r="H32" s="14">
        <v>7.45</v>
      </c>
      <c r="I32" s="21">
        <f t="shared" si="4"/>
        <v>4842.5</v>
      </c>
      <c r="J32" s="21">
        <f t="shared" si="5"/>
        <v>198.5425</v>
      </c>
      <c r="K32" s="22">
        <v>0.8</v>
      </c>
      <c r="L32" s="21">
        <f t="shared" si="6"/>
        <v>158.834</v>
      </c>
      <c r="M32" s="21">
        <f t="shared" si="7"/>
        <v>39.7085</v>
      </c>
      <c r="N32" s="10" t="s">
        <v>125</v>
      </c>
      <c r="O32" s="10" t="s">
        <v>27</v>
      </c>
      <c r="P32" s="9"/>
      <c r="Q32" s="9"/>
    </row>
    <row r="33" s="1" customFormat="1" ht="24" customHeight="1" spans="1:17">
      <c r="A33" s="9">
        <v>26</v>
      </c>
      <c r="B33" s="10" t="s">
        <v>126</v>
      </c>
      <c r="C33" s="11" t="s">
        <v>22</v>
      </c>
      <c r="D33" s="12" t="s">
        <v>127</v>
      </c>
      <c r="E33" s="12" t="s">
        <v>128</v>
      </c>
      <c r="F33" s="17" t="s">
        <v>35</v>
      </c>
      <c r="G33" s="14">
        <v>2.16</v>
      </c>
      <c r="H33" s="14">
        <v>2.16</v>
      </c>
      <c r="I33" s="21">
        <f t="shared" si="4"/>
        <v>1404</v>
      </c>
      <c r="J33" s="21">
        <f t="shared" si="5"/>
        <v>57.564</v>
      </c>
      <c r="K33" s="22">
        <v>0.8</v>
      </c>
      <c r="L33" s="21">
        <f t="shared" si="6"/>
        <v>46.0512</v>
      </c>
      <c r="M33" s="21">
        <f t="shared" si="7"/>
        <v>11.5128</v>
      </c>
      <c r="N33" s="10" t="s">
        <v>129</v>
      </c>
      <c r="O33" s="10" t="s">
        <v>27</v>
      </c>
      <c r="P33" s="9"/>
      <c r="Q33" s="9"/>
    </row>
    <row r="34" s="1" customFormat="1" ht="24" customHeight="1" spans="1:17">
      <c r="A34" s="9">
        <v>27</v>
      </c>
      <c r="B34" s="10" t="s">
        <v>130</v>
      </c>
      <c r="C34" s="11" t="s">
        <v>22</v>
      </c>
      <c r="D34" s="12" t="s">
        <v>131</v>
      </c>
      <c r="E34" s="12" t="s">
        <v>132</v>
      </c>
      <c r="F34" s="17" t="s">
        <v>56</v>
      </c>
      <c r="G34" s="14">
        <v>5.31</v>
      </c>
      <c r="H34" s="14">
        <v>5.31</v>
      </c>
      <c r="I34" s="21">
        <f t="shared" si="4"/>
        <v>3451.5</v>
      </c>
      <c r="J34" s="21">
        <f t="shared" si="5"/>
        <v>141.5115</v>
      </c>
      <c r="K34" s="22">
        <v>0.8</v>
      </c>
      <c r="L34" s="21">
        <f t="shared" si="6"/>
        <v>113.2092</v>
      </c>
      <c r="M34" s="21">
        <f t="shared" si="7"/>
        <v>28.3023</v>
      </c>
      <c r="N34" s="10" t="s">
        <v>133</v>
      </c>
      <c r="O34" s="10" t="s">
        <v>27</v>
      </c>
      <c r="P34" s="9"/>
      <c r="Q34" s="9"/>
    </row>
    <row r="35" s="1" customFormat="1" ht="24" customHeight="1" spans="1:17">
      <c r="A35" s="9">
        <v>28</v>
      </c>
      <c r="B35" s="10" t="s">
        <v>134</v>
      </c>
      <c r="C35" s="11" t="s">
        <v>22</v>
      </c>
      <c r="D35" s="12" t="s">
        <v>135</v>
      </c>
      <c r="E35" s="12" t="s">
        <v>136</v>
      </c>
      <c r="F35" s="17" t="s">
        <v>137</v>
      </c>
      <c r="G35" s="14">
        <v>7.18</v>
      </c>
      <c r="H35" s="14">
        <v>7.18</v>
      </c>
      <c r="I35" s="21">
        <f t="shared" si="4"/>
        <v>4667</v>
      </c>
      <c r="J35" s="21">
        <f t="shared" si="5"/>
        <v>191.347</v>
      </c>
      <c r="K35" s="22">
        <v>0.8</v>
      </c>
      <c r="L35" s="21">
        <f t="shared" si="6"/>
        <v>153.0776</v>
      </c>
      <c r="M35" s="21">
        <f t="shared" si="7"/>
        <v>38.2694</v>
      </c>
      <c r="N35" s="10" t="s">
        <v>138</v>
      </c>
      <c r="O35" s="10" t="s">
        <v>27</v>
      </c>
      <c r="P35" s="9"/>
      <c r="Q35" s="9"/>
    </row>
    <row r="36" s="1" customFormat="1" ht="24" customHeight="1" spans="1:17">
      <c r="A36" s="9">
        <v>29</v>
      </c>
      <c r="B36" s="10" t="s">
        <v>139</v>
      </c>
      <c r="C36" s="11" t="s">
        <v>22</v>
      </c>
      <c r="D36" s="12" t="s">
        <v>140</v>
      </c>
      <c r="E36" s="12" t="s">
        <v>141</v>
      </c>
      <c r="F36" s="17" t="s">
        <v>137</v>
      </c>
      <c r="G36" s="14">
        <v>7.5</v>
      </c>
      <c r="H36" s="14">
        <v>7.5</v>
      </c>
      <c r="I36" s="21">
        <f t="shared" si="4"/>
        <v>4875</v>
      </c>
      <c r="J36" s="21">
        <f t="shared" si="5"/>
        <v>199.875</v>
      </c>
      <c r="K36" s="22">
        <v>0.8</v>
      </c>
      <c r="L36" s="21">
        <f t="shared" si="6"/>
        <v>159.9</v>
      </c>
      <c r="M36" s="21">
        <f t="shared" si="7"/>
        <v>39.975</v>
      </c>
      <c r="N36" s="10" t="s">
        <v>138</v>
      </c>
      <c r="O36" s="10" t="s">
        <v>27</v>
      </c>
      <c r="P36" s="9"/>
      <c r="Q36" s="9"/>
    </row>
    <row r="37" s="1" customFormat="1" ht="24" customHeight="1" spans="1:17">
      <c r="A37" s="9">
        <v>30</v>
      </c>
      <c r="B37" s="10" t="s">
        <v>142</v>
      </c>
      <c r="C37" s="11" t="s">
        <v>22</v>
      </c>
      <c r="D37" s="12" t="s">
        <v>143</v>
      </c>
      <c r="E37" s="12" t="s">
        <v>144</v>
      </c>
      <c r="F37" s="12" t="s">
        <v>25</v>
      </c>
      <c r="G37" s="14">
        <v>4.71</v>
      </c>
      <c r="H37" s="14">
        <v>4.71</v>
      </c>
      <c r="I37" s="21">
        <f t="shared" si="4"/>
        <v>3061.5</v>
      </c>
      <c r="J37" s="21">
        <f t="shared" si="5"/>
        <v>125.5215</v>
      </c>
      <c r="K37" s="22">
        <v>0.8</v>
      </c>
      <c r="L37" s="21">
        <f t="shared" si="6"/>
        <v>100.4172</v>
      </c>
      <c r="M37" s="21">
        <f t="shared" si="7"/>
        <v>25.1043</v>
      </c>
      <c r="N37" s="10" t="s">
        <v>145</v>
      </c>
      <c r="O37" s="10" t="s">
        <v>27</v>
      </c>
      <c r="P37" s="9"/>
      <c r="Q37" s="9"/>
    </row>
    <row r="38" s="1" customFormat="1" ht="24" customHeight="1" spans="1:17">
      <c r="A38" s="9">
        <v>31</v>
      </c>
      <c r="B38" s="10" t="s">
        <v>146</v>
      </c>
      <c r="C38" s="11" t="s">
        <v>22</v>
      </c>
      <c r="D38" s="12" t="s">
        <v>147</v>
      </c>
      <c r="E38" s="12" t="s">
        <v>148</v>
      </c>
      <c r="F38" s="12" t="s">
        <v>25</v>
      </c>
      <c r="G38" s="14">
        <v>2.43</v>
      </c>
      <c r="H38" s="14">
        <v>2.43</v>
      </c>
      <c r="I38" s="21">
        <f t="shared" si="4"/>
        <v>1579.5</v>
      </c>
      <c r="J38" s="21">
        <f t="shared" si="5"/>
        <v>64.7595</v>
      </c>
      <c r="K38" s="22">
        <v>0.8</v>
      </c>
      <c r="L38" s="21">
        <f t="shared" si="6"/>
        <v>51.8076</v>
      </c>
      <c r="M38" s="21">
        <f t="shared" si="7"/>
        <v>12.9519</v>
      </c>
      <c r="N38" s="10" t="s">
        <v>149</v>
      </c>
      <c r="O38" s="10" t="s">
        <v>27</v>
      </c>
      <c r="P38" s="9"/>
      <c r="Q38" s="9"/>
    </row>
    <row r="39" s="1" customFormat="1" ht="24" customHeight="1" spans="1:17">
      <c r="A39" s="9">
        <v>32</v>
      </c>
      <c r="B39" s="10" t="s">
        <v>150</v>
      </c>
      <c r="C39" s="11" t="s">
        <v>22</v>
      </c>
      <c r="D39" s="12" t="s">
        <v>151</v>
      </c>
      <c r="E39" s="12" t="s">
        <v>152</v>
      </c>
      <c r="F39" s="12" t="s">
        <v>25</v>
      </c>
      <c r="G39" s="14">
        <v>9.34</v>
      </c>
      <c r="H39" s="14">
        <v>9.34</v>
      </c>
      <c r="I39" s="21">
        <f t="shared" si="4"/>
        <v>6071</v>
      </c>
      <c r="J39" s="21">
        <f t="shared" si="5"/>
        <v>248.911</v>
      </c>
      <c r="K39" s="22">
        <v>0.8</v>
      </c>
      <c r="L39" s="21">
        <f t="shared" si="6"/>
        <v>199.1288</v>
      </c>
      <c r="M39" s="21">
        <f t="shared" si="7"/>
        <v>49.7822</v>
      </c>
      <c r="N39" s="10" t="s">
        <v>153</v>
      </c>
      <c r="O39" s="10" t="s">
        <v>27</v>
      </c>
      <c r="P39" s="9"/>
      <c r="Q39" s="9"/>
    </row>
    <row r="40" s="1" customFormat="1" ht="24" customHeight="1" spans="1:17">
      <c r="A40" s="9"/>
      <c r="B40" s="15" t="s">
        <v>93</v>
      </c>
      <c r="C40" s="11"/>
      <c r="D40" s="12"/>
      <c r="E40" s="12"/>
      <c r="F40" s="12"/>
      <c r="G40" s="14">
        <f>SUM(G25:G39)</f>
        <v>94.71</v>
      </c>
      <c r="H40" s="14">
        <f>SUM(H25:H39)</f>
        <v>94.71</v>
      </c>
      <c r="I40" s="21">
        <f>SUM(I25:I36)</f>
        <v>50849.5</v>
      </c>
      <c r="J40" s="21">
        <f>SUM(J25:J36)</f>
        <v>2084.8295</v>
      </c>
      <c r="K40" s="22"/>
      <c r="L40" s="21">
        <f>SUM(L25:L36)</f>
        <v>1667.8636</v>
      </c>
      <c r="M40" s="21">
        <f>SUM(M25:M36)</f>
        <v>416.9659</v>
      </c>
      <c r="N40" s="10"/>
      <c r="O40" s="10"/>
      <c r="P40" s="9"/>
      <c r="Q40" s="9"/>
    </row>
    <row r="41" s="1" customFormat="1" ht="24" customHeight="1" spans="1:17">
      <c r="A41" s="9" t="s">
        <v>154</v>
      </c>
      <c r="B41" s="9"/>
      <c r="C41" s="11"/>
      <c r="D41" s="9"/>
      <c r="E41" s="9"/>
      <c r="F41" s="9"/>
      <c r="G41" s="18">
        <f>G40+G24</f>
        <v>233.34</v>
      </c>
      <c r="H41" s="18">
        <f>H24+H40</f>
        <v>233.34</v>
      </c>
      <c r="I41" s="21">
        <f>G41*650</f>
        <v>151671</v>
      </c>
      <c r="J41" s="21">
        <f>H41*26.65</f>
        <v>6218.511</v>
      </c>
      <c r="K41" s="22"/>
      <c r="L41" s="21">
        <f>J41*0.8</f>
        <v>4974.8088</v>
      </c>
      <c r="M41" s="21">
        <f>J41*0.2</f>
        <v>1243.7022</v>
      </c>
      <c r="N41" s="9"/>
      <c r="O41" s="9"/>
      <c r="P41" s="9"/>
      <c r="Q41" s="9"/>
    </row>
    <row r="42" s="1" customFormat="1" ht="24" customHeight="1" spans="1:17">
      <c r="A42" s="19" t="s">
        <v>155</v>
      </c>
      <c r="B42" s="19"/>
      <c r="C42" s="20"/>
      <c r="D42" s="19"/>
      <c r="E42" s="19"/>
      <c r="F42" s="19"/>
      <c r="G42" s="19"/>
      <c r="H42" s="19"/>
      <c r="I42" s="23"/>
      <c r="J42" s="23"/>
      <c r="K42" s="24"/>
      <c r="L42" s="23"/>
      <c r="M42" s="23"/>
      <c r="N42" s="19"/>
      <c r="O42" s="19"/>
      <c r="P42" s="19"/>
      <c r="Q42" s="19"/>
    </row>
  </sheetData>
  <mergeCells count="6">
    <mergeCell ref="A1:D1"/>
    <mergeCell ref="A2:Q2"/>
    <mergeCell ref="A3:Q3"/>
    <mergeCell ref="A4:Q4"/>
    <mergeCell ref="A5:Q5"/>
    <mergeCell ref="A41:B41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