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<sst xmlns="http://schemas.openxmlformats.org/spreadsheetml/2006/main" count="421" uniqueCount="249">
  <si>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</si>
  <si>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052321110303160105000133 号投保单的组成部分，请您如实、详细填写，签字确认前，请仔细阅读扉页提示内容。</t>
  </si>
  <si>
    <t>投保组织者： 国营兴隆农场前胡分场   投保险种： 水稻保险  投保作物：中稻  所在村名：兴隆台区惠宾街道前胡村</t>
  </si>
  <si>
    <t>投保人： 盘锦市兴隆台区国营兴隆农场前胡分场郭店荣等44户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</si>
  <si>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</si>
  <si>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</si>
  <si>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</si>
  <si>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</si>
  <si>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</si>
  <si>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</si>
  <si>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</si>
  <si>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</si>
  <si>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</si>
  <si>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</si>
  <si>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</si>
  <si>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</si>
  <si>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</si>
  <si>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</si>
  <si>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</si>
  <si>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</si>
  <si>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</si>
  <si>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郭店荣</t>
  </si>
  <si>
    <t>惠宾街道前胡村</t>
  </si>
  <si>
    <t>211121195704****10</t>
  </si>
  <si>
    <t>15142****48</t>
  </si>
  <si>
    <t>前胡村后胡东组</t>
  </si>
  <si>
    <t>19.66</t>
  </si>
  <si>
    <t>6214490866******245</t>
  </si>
  <si>
    <t>辽宁省农村信用社联合社</t>
  </si>
  <si>
    <t>刘永福</t>
  </si>
  <si>
    <t>211121195605****17</t>
  </si>
  <si>
    <t>13050****30</t>
  </si>
  <si>
    <t>45.15</t>
  </si>
  <si>
    <t>6214670680******651</t>
  </si>
  <si>
    <t>中国建设银行</t>
  </si>
  <si>
    <t>郭长义</t>
  </si>
  <si>
    <t>211121196604****14</t>
  </si>
  <si>
    <t>13236****21</t>
  </si>
  <si>
    <t>前胡村前胡西组</t>
  </si>
  <si>
    <t>26.42</t>
  </si>
  <si>
    <t>6214670680******889</t>
  </si>
  <si>
    <t>潘永立</t>
  </si>
  <si>
    <t>211121197206****32</t>
  </si>
  <si>
    <t>15542****55</t>
  </si>
  <si>
    <t>16.28</t>
  </si>
  <si>
    <t>6214670680******568</t>
  </si>
  <si>
    <t>朱洪彬</t>
  </si>
  <si>
    <t>211121197505****16</t>
  </si>
  <si>
    <t>15541****38</t>
  </si>
  <si>
    <t>26.98</t>
  </si>
  <si>
    <t>6214670680******782</t>
  </si>
  <si>
    <t>徐灵久</t>
  </si>
  <si>
    <t>211121196301****12</t>
  </si>
  <si>
    <t>15842****90</t>
  </si>
  <si>
    <t>14.27</t>
  </si>
  <si>
    <t>6214670680******617</t>
  </si>
  <si>
    <t>裴光禄</t>
  </si>
  <si>
    <t>211121196501****14</t>
  </si>
  <si>
    <t>15142****89</t>
  </si>
  <si>
    <t>12.29</t>
  </si>
  <si>
    <t>6214670680******642</t>
  </si>
  <si>
    <t>裴光伟</t>
  </si>
  <si>
    <t>211121195909****12</t>
  </si>
  <si>
    <t>13942****07</t>
  </si>
  <si>
    <t>55.26</t>
  </si>
  <si>
    <t>6214670680******531</t>
  </si>
  <si>
    <t>裴光春</t>
  </si>
  <si>
    <t>211121196609****12</t>
  </si>
  <si>
    <t>15242****76</t>
  </si>
  <si>
    <t>47.47</t>
  </si>
  <si>
    <t>6214670680******626</t>
  </si>
  <si>
    <t>裴光喜</t>
  </si>
  <si>
    <t>211121196211****17</t>
  </si>
  <si>
    <t>17.8</t>
  </si>
  <si>
    <t>5947110101******13</t>
  </si>
  <si>
    <t>张玉忠</t>
  </si>
  <si>
    <t>211121195406****37</t>
  </si>
  <si>
    <t>15724****55</t>
  </si>
  <si>
    <t>前胡村后胡西组</t>
  </si>
  <si>
    <t>21.64</t>
  </si>
  <si>
    <t>5947110101******77</t>
  </si>
  <si>
    <t>费久峰</t>
  </si>
  <si>
    <t>211121196907****38</t>
  </si>
  <si>
    <t>15642****85</t>
  </si>
  <si>
    <t>18.46</t>
  </si>
  <si>
    <t>6214670680******839</t>
  </si>
  <si>
    <t>刘玉军</t>
  </si>
  <si>
    <t>211121195802****11</t>
  </si>
  <si>
    <t>18842****94</t>
  </si>
  <si>
    <t>42.81</t>
  </si>
  <si>
    <t>6214670680******163</t>
  </si>
  <si>
    <t>岳连平</t>
  </si>
  <si>
    <t>211121195910****58</t>
  </si>
  <si>
    <t>15242****79</t>
  </si>
  <si>
    <t>前胡村前胡东组</t>
  </si>
  <si>
    <t>14.21</t>
  </si>
  <si>
    <t>6214670680******535</t>
  </si>
  <si>
    <t>杨宝东</t>
  </si>
  <si>
    <t>211121195910****38</t>
  </si>
  <si>
    <t>13642****91</t>
  </si>
  <si>
    <t>17.59</t>
  </si>
  <si>
    <t>6230522170******579</t>
  </si>
  <si>
    <t>中国农业银行</t>
  </si>
  <si>
    <t>张宝金</t>
  </si>
  <si>
    <t>211121196004****11</t>
  </si>
  <si>
    <t>13842****66</t>
  </si>
  <si>
    <t>20.71</t>
  </si>
  <si>
    <t>6214670680******880</t>
  </si>
  <si>
    <t>史凤权</t>
  </si>
  <si>
    <t>211121196212****34</t>
  </si>
  <si>
    <t>13019****83</t>
  </si>
  <si>
    <t>7.64</t>
  </si>
  <si>
    <t>6228232175******763</t>
  </si>
  <si>
    <t>杨宝田</t>
  </si>
  <si>
    <t>211121193912****19</t>
  </si>
  <si>
    <t>18525****27</t>
  </si>
  <si>
    <t>12.19</t>
  </si>
  <si>
    <t>5947110101******38</t>
  </si>
  <si>
    <t>冯增林</t>
  </si>
  <si>
    <t>211121195703****19</t>
  </si>
  <si>
    <t>18704****81</t>
  </si>
  <si>
    <t>17.28</t>
  </si>
  <si>
    <t>5947110101******30</t>
  </si>
  <si>
    <t>单页小计</t>
  </si>
  <si>
    <t>郭凤才</t>
  </si>
  <si>
    <t>211121196610****10</t>
  </si>
  <si>
    <t>18204****42</t>
  </si>
  <si>
    <t>25.52</t>
  </si>
  <si>
    <t>6214490866******670</t>
  </si>
  <si>
    <t>张久义</t>
  </si>
  <si>
    <t>211121197210****18</t>
  </si>
  <si>
    <t>15694****07</t>
  </si>
  <si>
    <t>25.21</t>
  </si>
  <si>
    <t>6228482178******672</t>
  </si>
  <si>
    <t>赵万军</t>
  </si>
  <si>
    <t>211121196703****19</t>
  </si>
  <si>
    <t>15204****15</t>
  </si>
  <si>
    <t>15.49</t>
  </si>
  <si>
    <t>5947110101******62</t>
  </si>
  <si>
    <t>汪奎兰</t>
  </si>
  <si>
    <t>211121194807****26</t>
  </si>
  <si>
    <t>13028****15</t>
  </si>
  <si>
    <t>30.68</t>
  </si>
  <si>
    <t>5947110101******02</t>
  </si>
  <si>
    <t>杜艳伍</t>
  </si>
  <si>
    <t>211121196905****53</t>
  </si>
  <si>
    <t>18742****19</t>
  </si>
  <si>
    <t>11.16</t>
  </si>
  <si>
    <t>6217230714******693</t>
  </si>
  <si>
    <t>中国工商银行</t>
  </si>
  <si>
    <t>李平</t>
  </si>
  <si>
    <t>211121196610****24</t>
  </si>
  <si>
    <t>13194****23</t>
  </si>
  <si>
    <t>35.84</t>
  </si>
  <si>
    <t>5943160000******0034</t>
  </si>
  <si>
    <t>陈树春</t>
  </si>
  <si>
    <t>211121195706****59</t>
  </si>
  <si>
    <t>18342****18</t>
  </si>
  <si>
    <t>11.79</t>
  </si>
  <si>
    <t>刘明国</t>
  </si>
  <si>
    <t>211121196412****39</t>
  </si>
  <si>
    <t>13324****39</t>
  </si>
  <si>
    <t>11.27</t>
  </si>
  <si>
    <t>5947110101******55</t>
  </si>
  <si>
    <t>刘明良</t>
  </si>
  <si>
    <t>211121196910****52</t>
  </si>
  <si>
    <t>10.82</t>
  </si>
  <si>
    <t>5947110101******01</t>
  </si>
  <si>
    <t>史光辉</t>
  </si>
  <si>
    <t>211121196211****15</t>
  </si>
  <si>
    <t>13342****91</t>
  </si>
  <si>
    <t>19.33</t>
  </si>
  <si>
    <t>5947110101******08</t>
  </si>
  <si>
    <t>王立波</t>
  </si>
  <si>
    <t>211121197206****18</t>
  </si>
  <si>
    <t>15142****80</t>
  </si>
  <si>
    <t>11.89</t>
  </si>
  <si>
    <t>5947110101******89</t>
  </si>
  <si>
    <t>王立军</t>
  </si>
  <si>
    <t>211121196910****11</t>
  </si>
  <si>
    <t>15842****09</t>
  </si>
  <si>
    <t>8.5</t>
  </si>
  <si>
    <t>5947110101******75</t>
  </si>
  <si>
    <t>徐令阁</t>
  </si>
  <si>
    <t>211121196207****13</t>
  </si>
  <si>
    <t>13504****31</t>
  </si>
  <si>
    <t>17.1</t>
  </si>
  <si>
    <t>5947110101******33</t>
  </si>
  <si>
    <t>张佰友</t>
  </si>
  <si>
    <t>211121196907****15</t>
  </si>
  <si>
    <t>13700****06</t>
  </si>
  <si>
    <t>62.49</t>
  </si>
  <si>
    <t>5947110101******61</t>
  </si>
  <si>
    <t>齐建民</t>
  </si>
  <si>
    <t>211121197207****13</t>
  </si>
  <si>
    <t>15142****44</t>
  </si>
  <si>
    <t>12.89</t>
  </si>
  <si>
    <t>6214670680******255</t>
  </si>
  <si>
    <t>李桂兰</t>
  </si>
  <si>
    <t>211121196411****44</t>
  </si>
  <si>
    <t>68095****</t>
  </si>
  <si>
    <t>18.13</t>
  </si>
  <si>
    <t>5947110101******87</t>
  </si>
  <si>
    <t>刘本文</t>
  </si>
  <si>
    <t>211121195911****36</t>
  </si>
  <si>
    <t>13104****81</t>
  </si>
  <si>
    <t>30.98</t>
  </si>
  <si>
    <t>5947110101******26</t>
  </si>
  <si>
    <t>王玉国</t>
  </si>
  <si>
    <t>211121195010****17</t>
  </si>
  <si>
    <t>15842****29</t>
  </si>
  <si>
    <t>20.91</t>
  </si>
  <si>
    <t>5947110101******58</t>
  </si>
  <si>
    <t>于宝祥</t>
  </si>
  <si>
    <t>211121198007****11</t>
  </si>
  <si>
    <t>15942****25</t>
  </si>
  <si>
    <t>20.19</t>
  </si>
  <si>
    <t>5947110101******81</t>
  </si>
  <si>
    <t>吴建</t>
  </si>
  <si>
    <t>211121197708****12</t>
  </si>
  <si>
    <t>13188****88</t>
  </si>
  <si>
    <t>37.16</t>
  </si>
  <si>
    <t>6214493006******893</t>
  </si>
  <si>
    <t>孟祥岩</t>
  </si>
  <si>
    <t>211121198907****13</t>
  </si>
  <si>
    <t>13050****01</t>
  </si>
  <si>
    <t>91.95</t>
  </si>
  <si>
    <t>6217972320******931</t>
  </si>
  <si>
    <t>中国邮政储蓄银行</t>
  </si>
  <si>
    <t>刘庆国</t>
  </si>
  <si>
    <t>211121198012****14</t>
  </si>
  <si>
    <t>15042****55</t>
  </si>
  <si>
    <t>74.36</t>
  </si>
  <si>
    <t>5947110101******09</t>
  </si>
  <si>
    <t>杨瑞华</t>
  </si>
  <si>
    <t>211121195901****15</t>
  </si>
  <si>
    <t>13842****94</t>
  </si>
  <si>
    <t>29.5</t>
  </si>
  <si>
    <t>王付</t>
  </si>
  <si>
    <t>210321199205****55</t>
  </si>
  <si>
    <t>16604****11</t>
  </si>
  <si>
    <t>67.11</t>
  </si>
  <si>
    <t>6230522170******879</t>
  </si>
  <si>
    <t>王守军</t>
  </si>
  <si>
    <t>211121196302****14</t>
  </si>
  <si>
    <t>13514****74</t>
  </si>
  <si>
    <t>15.13</t>
  </si>
  <si>
    <t>5947110101******88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</si>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</sst>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49530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zoomScale="85" zoomScaleNormal="85" topLeftCell="C1" workbookViewId="0">
      <selection activeCell="S30" sqref="S30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28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17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29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4" customHeight="1" spans="1:17">
      <c r="A7" s="7">
        <v>1</v>
      </c>
      <c r="B7" s="5" t="s">
        <v>21</v>
      </c>
      <c r="C7" s="6" t="s">
        <v>22</v>
      </c>
      <c r="D7" s="8" t="s">
        <v>23</v>
      </c>
      <c r="E7" s="8" t="s">
        <v>24</v>
      </c>
      <c r="F7" s="8" t="s">
        <v>25</v>
      </c>
      <c r="G7" s="9" t="s">
        <v>26</v>
      </c>
      <c r="H7" s="9" t="s">
        <v>26</v>
      </c>
      <c r="I7" s="12">
        <f t="shared" ref="I7:I21" si="0">G7*650</f>
        <v>12779</v>
      </c>
      <c r="J7" s="12">
        <f t="shared" ref="J7:J21" si="1">H7*26.65</f>
        <v>523.939</v>
      </c>
      <c r="K7" s="13">
        <v>0.8</v>
      </c>
      <c r="L7" s="12">
        <f t="shared" ref="L7:L21" si="2">J7*K7</f>
        <v>419.1512</v>
      </c>
      <c r="M7" s="12">
        <f t="shared" ref="M7:M21" si="3">J7*0.2</f>
        <v>104.7878</v>
      </c>
      <c r="N7" s="5" t="s">
        <v>27</v>
      </c>
      <c r="O7" s="5" t="s">
        <v>28</v>
      </c>
      <c r="P7" s="7"/>
      <c r="Q7" s="7"/>
    </row>
    <row r="8" ht="24" customHeight="1" spans="1:17">
      <c r="A8" s="7">
        <v>2</v>
      </c>
      <c r="B8" s="5" t="s">
        <v>29</v>
      </c>
      <c r="C8" s="6" t="s">
        <v>22</v>
      </c>
      <c r="D8" s="8" t="s">
        <v>30</v>
      </c>
      <c r="E8" s="8" t="s">
        <v>31</v>
      </c>
      <c r="F8" s="8" t="s">
        <v>25</v>
      </c>
      <c r="G8" s="9" t="s">
        <v>32</v>
      </c>
      <c r="H8" s="9" t="s">
        <v>32</v>
      </c>
      <c r="I8" s="12">
        <f t="shared" si="0"/>
        <v>29347.5</v>
      </c>
      <c r="J8" s="12">
        <f t="shared" si="1"/>
        <v>1203.2475</v>
      </c>
      <c r="K8" s="13">
        <v>0.8</v>
      </c>
      <c r="L8" s="12">
        <f t="shared" si="2"/>
        <v>962.598</v>
      </c>
      <c r="M8" s="12">
        <f t="shared" si="3"/>
        <v>240.6495</v>
      </c>
      <c r="N8" s="5" t="s">
        <v>33</v>
      </c>
      <c r="O8" s="5" t="s">
        <v>34</v>
      </c>
      <c r="P8" s="7"/>
      <c r="Q8" s="7"/>
    </row>
    <row r="9" ht="24" customHeight="1" spans="1:17">
      <c r="A9" s="7">
        <v>3</v>
      </c>
      <c r="B9" s="5" t="s">
        <v>35</v>
      </c>
      <c r="C9" s="6" t="s">
        <v>22</v>
      </c>
      <c r="D9" s="8" t="s">
        <v>36</v>
      </c>
      <c r="E9" s="8" t="s">
        <v>37</v>
      </c>
      <c r="F9" s="8" t="s">
        <v>38</v>
      </c>
      <c r="G9" s="9" t="s">
        <v>39</v>
      </c>
      <c r="H9" s="9" t="s">
        <v>39</v>
      </c>
      <c r="I9" s="12">
        <f t="shared" si="0"/>
        <v>17173</v>
      </c>
      <c r="J9" s="12">
        <f t="shared" si="1"/>
        <v>704.093</v>
      </c>
      <c r="K9" s="13">
        <v>0.8</v>
      </c>
      <c r="L9" s="12">
        <f t="shared" si="2"/>
        <v>563.2744</v>
      </c>
      <c r="M9" s="12">
        <f t="shared" si="3"/>
        <v>140.8186</v>
      </c>
      <c r="N9" s="5" t="s">
        <v>40</v>
      </c>
      <c r="O9" s="5" t="s">
        <v>34</v>
      </c>
      <c r="P9" s="7"/>
      <c r="Q9" s="7"/>
    </row>
    <row r="10" ht="24" customHeight="1" spans="1:17">
      <c r="A10" s="7">
        <v>4</v>
      </c>
      <c r="B10" s="5" t="s">
        <v>41</v>
      </c>
      <c r="C10" s="6" t="s">
        <v>22</v>
      </c>
      <c r="D10" s="8" t="s">
        <v>42</v>
      </c>
      <c r="E10" s="8" t="s">
        <v>43</v>
      </c>
      <c r="F10" s="8" t="s">
        <v>25</v>
      </c>
      <c r="G10" s="9" t="s">
        <v>44</v>
      </c>
      <c r="H10" s="9" t="s">
        <v>44</v>
      </c>
      <c r="I10" s="12">
        <f t="shared" si="0"/>
        <v>10582</v>
      </c>
      <c r="J10" s="12">
        <f t="shared" si="1"/>
        <v>433.862</v>
      </c>
      <c r="K10" s="13">
        <v>0.8</v>
      </c>
      <c r="L10" s="12">
        <f t="shared" si="2"/>
        <v>347.0896</v>
      </c>
      <c r="M10" s="12">
        <f t="shared" si="3"/>
        <v>86.7724</v>
      </c>
      <c r="N10" s="5" t="s">
        <v>45</v>
      </c>
      <c r="O10" s="5" t="s">
        <v>34</v>
      </c>
      <c r="P10" s="7"/>
      <c r="Q10" s="7"/>
    </row>
    <row r="11" ht="24" customHeight="1" spans="1:17">
      <c r="A11" s="7">
        <v>5</v>
      </c>
      <c r="B11" s="5" t="s">
        <v>46</v>
      </c>
      <c r="C11" s="6" t="s">
        <v>22</v>
      </c>
      <c r="D11" s="8" t="s">
        <v>47</v>
      </c>
      <c r="E11" s="8" t="s">
        <v>48</v>
      </c>
      <c r="F11" s="8" t="s">
        <v>25</v>
      </c>
      <c r="G11" s="9" t="s">
        <v>49</v>
      </c>
      <c r="H11" s="9" t="s">
        <v>49</v>
      </c>
      <c r="I11" s="12">
        <f t="shared" si="0"/>
        <v>17537</v>
      </c>
      <c r="J11" s="12">
        <f t="shared" si="1"/>
        <v>719.017</v>
      </c>
      <c r="K11" s="13">
        <v>0.8</v>
      </c>
      <c r="L11" s="12">
        <f t="shared" si="2"/>
        <v>575.2136</v>
      </c>
      <c r="M11" s="12">
        <f t="shared" si="3"/>
        <v>143.8034</v>
      </c>
      <c r="N11" s="5" t="s">
        <v>50</v>
      </c>
      <c r="O11" s="5" t="s">
        <v>34</v>
      </c>
      <c r="P11" s="7"/>
      <c r="Q11" s="7"/>
    </row>
    <row r="12" ht="24" customHeight="1" spans="1:17">
      <c r="A12" s="7">
        <v>6</v>
      </c>
      <c r="B12" s="5" t="s">
        <v>51</v>
      </c>
      <c r="C12" s="6" t="s">
        <v>22</v>
      </c>
      <c r="D12" s="8" t="s">
        <v>52</v>
      </c>
      <c r="E12" s="8" t="s">
        <v>53</v>
      </c>
      <c r="F12" s="8" t="s">
        <v>25</v>
      </c>
      <c r="G12" s="9" t="s">
        <v>54</v>
      </c>
      <c r="H12" s="9" t="s">
        <v>54</v>
      </c>
      <c r="I12" s="12">
        <f t="shared" si="0"/>
        <v>9275.5</v>
      </c>
      <c r="J12" s="12">
        <f t="shared" si="1"/>
        <v>380.2955</v>
      </c>
      <c r="K12" s="13">
        <v>0.8</v>
      </c>
      <c r="L12" s="12">
        <f t="shared" si="2"/>
        <v>304.2364</v>
      </c>
      <c r="M12" s="12">
        <f t="shared" si="3"/>
        <v>76.0591</v>
      </c>
      <c r="N12" s="5" t="s">
        <v>55</v>
      </c>
      <c r="O12" s="5" t="s">
        <v>34</v>
      </c>
      <c r="P12" s="7"/>
      <c r="Q12" s="7"/>
    </row>
    <row r="13" ht="24" customHeight="1" spans="1:17">
      <c r="A13" s="7">
        <v>7</v>
      </c>
      <c r="B13" s="5" t="s">
        <v>56</v>
      </c>
      <c r="C13" s="6" t="s">
        <v>22</v>
      </c>
      <c r="D13" s="8" t="s">
        <v>57</v>
      </c>
      <c r="E13" s="8" t="s">
        <v>58</v>
      </c>
      <c r="F13" s="8" t="s">
        <v>25</v>
      </c>
      <c r="G13" s="9" t="s">
        <v>59</v>
      </c>
      <c r="H13" s="9" t="s">
        <v>59</v>
      </c>
      <c r="I13" s="12">
        <f t="shared" si="0"/>
        <v>7988.5</v>
      </c>
      <c r="J13" s="12">
        <f t="shared" si="1"/>
        <v>327.5285</v>
      </c>
      <c r="K13" s="13">
        <v>0.8</v>
      </c>
      <c r="L13" s="12">
        <f t="shared" si="2"/>
        <v>262.0228</v>
      </c>
      <c r="M13" s="12">
        <f t="shared" si="3"/>
        <v>65.5057</v>
      </c>
      <c r="N13" s="5" t="s">
        <v>60</v>
      </c>
      <c r="O13" s="5" t="s">
        <v>34</v>
      </c>
      <c r="P13" s="7"/>
      <c r="Q13" s="7"/>
    </row>
    <row r="14" ht="24" customHeight="1" spans="1:17">
      <c r="A14" s="7">
        <v>8</v>
      </c>
      <c r="B14" s="5" t="s">
        <v>61</v>
      </c>
      <c r="C14" s="6" t="s">
        <v>22</v>
      </c>
      <c r="D14" s="8" t="s">
        <v>62</v>
      </c>
      <c r="E14" s="8" t="s">
        <v>63</v>
      </c>
      <c r="F14" s="8" t="s">
        <v>25</v>
      </c>
      <c r="G14" s="9" t="s">
        <v>64</v>
      </c>
      <c r="H14" s="9" t="s">
        <v>64</v>
      </c>
      <c r="I14" s="12">
        <f t="shared" si="0"/>
        <v>35919</v>
      </c>
      <c r="J14" s="12">
        <f t="shared" si="1"/>
        <v>1472.679</v>
      </c>
      <c r="K14" s="13">
        <v>0.8</v>
      </c>
      <c r="L14" s="12">
        <f t="shared" si="2"/>
        <v>1178.1432</v>
      </c>
      <c r="M14" s="12">
        <f t="shared" si="3"/>
        <v>294.5358</v>
      </c>
      <c r="N14" s="5" t="s">
        <v>65</v>
      </c>
      <c r="O14" s="5" t="s">
        <v>34</v>
      </c>
      <c r="P14" s="7"/>
      <c r="Q14" s="7"/>
    </row>
    <row r="15" ht="24" customHeight="1" spans="1:17">
      <c r="A15" s="7">
        <v>9</v>
      </c>
      <c r="B15" s="5" t="s">
        <v>66</v>
      </c>
      <c r="C15" s="6" t="s">
        <v>22</v>
      </c>
      <c r="D15" s="8" t="s">
        <v>67</v>
      </c>
      <c r="E15" s="8" t="s">
        <v>68</v>
      </c>
      <c r="F15" s="8" t="s">
        <v>25</v>
      </c>
      <c r="G15" s="9" t="s">
        <v>69</v>
      </c>
      <c r="H15" s="9" t="s">
        <v>69</v>
      </c>
      <c r="I15" s="12">
        <f t="shared" si="0"/>
        <v>30855.5</v>
      </c>
      <c r="J15" s="12">
        <f t="shared" si="1"/>
        <v>1265.0755</v>
      </c>
      <c r="K15" s="13">
        <v>0.8</v>
      </c>
      <c r="L15" s="12">
        <f t="shared" si="2"/>
        <v>1012.0604</v>
      </c>
      <c r="M15" s="12">
        <f t="shared" si="3"/>
        <v>253.0151</v>
      </c>
      <c r="N15" s="5" t="s">
        <v>70</v>
      </c>
      <c r="O15" s="5" t="s">
        <v>34</v>
      </c>
      <c r="P15" s="7"/>
      <c r="Q15" s="7"/>
    </row>
    <row r="16" ht="24" customHeight="1" spans="1:17">
      <c r="A16" s="7">
        <v>10</v>
      </c>
      <c r="B16" s="5" t="s">
        <v>71</v>
      </c>
      <c r="C16" s="6" t="s">
        <v>22</v>
      </c>
      <c r="D16" s="8" t="s">
        <v>72</v>
      </c>
      <c r="E16" s="8" t="s">
        <v>68</v>
      </c>
      <c r="F16" s="8" t="s">
        <v>25</v>
      </c>
      <c r="G16" s="9" t="s">
        <v>73</v>
      </c>
      <c r="H16" s="9" t="s">
        <v>73</v>
      </c>
      <c r="I16" s="12">
        <f t="shared" si="0"/>
        <v>11570</v>
      </c>
      <c r="J16" s="12">
        <f t="shared" si="1"/>
        <v>474.37</v>
      </c>
      <c r="K16" s="13">
        <v>0.8</v>
      </c>
      <c r="L16" s="12">
        <f t="shared" si="2"/>
        <v>379.496</v>
      </c>
      <c r="M16" s="12">
        <f t="shared" si="3"/>
        <v>94.874</v>
      </c>
      <c r="N16" s="5" t="s">
        <v>74</v>
      </c>
      <c r="O16" s="5" t="s">
        <v>28</v>
      </c>
      <c r="P16" s="7"/>
      <c r="Q16" s="7"/>
    </row>
    <row r="17" ht="24" customHeight="1" spans="1:17">
      <c r="A17" s="7">
        <v>11</v>
      </c>
      <c r="B17" s="5" t="s">
        <v>75</v>
      </c>
      <c r="C17" s="6" t="s">
        <v>22</v>
      </c>
      <c r="D17" s="8" t="s">
        <v>76</v>
      </c>
      <c r="E17" s="8" t="s">
        <v>77</v>
      </c>
      <c r="F17" s="8" t="s">
        <v>78</v>
      </c>
      <c r="G17" s="9" t="s">
        <v>79</v>
      </c>
      <c r="H17" s="9" t="s">
        <v>79</v>
      </c>
      <c r="I17" s="12">
        <f t="shared" si="0"/>
        <v>14066</v>
      </c>
      <c r="J17" s="12">
        <f t="shared" si="1"/>
        <v>576.706</v>
      </c>
      <c r="K17" s="13">
        <v>0.8</v>
      </c>
      <c r="L17" s="12">
        <f t="shared" si="2"/>
        <v>461.3648</v>
      </c>
      <c r="M17" s="12">
        <f t="shared" si="3"/>
        <v>115.3412</v>
      </c>
      <c r="N17" s="5" t="s">
        <v>80</v>
      </c>
      <c r="O17" s="5" t="s">
        <v>28</v>
      </c>
      <c r="P17" s="7"/>
      <c r="Q17" s="7"/>
    </row>
    <row r="18" ht="24" customHeight="1" spans="1:17">
      <c r="A18" s="7">
        <v>12</v>
      </c>
      <c r="B18" s="5" t="s">
        <v>81</v>
      </c>
      <c r="C18" s="6" t="s">
        <v>22</v>
      </c>
      <c r="D18" s="8" t="s">
        <v>82</v>
      </c>
      <c r="E18" s="8" t="s">
        <v>83</v>
      </c>
      <c r="F18" s="8" t="s">
        <v>78</v>
      </c>
      <c r="G18" s="9" t="s">
        <v>84</v>
      </c>
      <c r="H18" s="9" t="s">
        <v>84</v>
      </c>
      <c r="I18" s="12">
        <f t="shared" si="0"/>
        <v>11999</v>
      </c>
      <c r="J18" s="12">
        <f t="shared" si="1"/>
        <v>491.959</v>
      </c>
      <c r="K18" s="13">
        <v>0.8</v>
      </c>
      <c r="L18" s="12">
        <f t="shared" si="2"/>
        <v>393.5672</v>
      </c>
      <c r="M18" s="12">
        <f t="shared" si="3"/>
        <v>98.3918</v>
      </c>
      <c r="N18" s="5" t="s">
        <v>85</v>
      </c>
      <c r="O18" s="5" t="s">
        <v>34</v>
      </c>
      <c r="P18" s="7"/>
      <c r="Q18" s="7"/>
    </row>
    <row r="19" ht="24" customHeight="1" spans="1:17">
      <c r="A19" s="7">
        <v>13</v>
      </c>
      <c r="B19" s="5" t="s">
        <v>86</v>
      </c>
      <c r="C19" s="6" t="s">
        <v>22</v>
      </c>
      <c r="D19" s="8" t="s">
        <v>87</v>
      </c>
      <c r="E19" s="8" t="s">
        <v>88</v>
      </c>
      <c r="F19" s="8" t="s">
        <v>25</v>
      </c>
      <c r="G19" s="9" t="s">
        <v>89</v>
      </c>
      <c r="H19" s="9" t="s">
        <v>89</v>
      </c>
      <c r="I19" s="12">
        <f t="shared" si="0"/>
        <v>27826.5</v>
      </c>
      <c r="J19" s="12">
        <f t="shared" si="1"/>
        <v>1140.8865</v>
      </c>
      <c r="K19" s="13">
        <v>0.8</v>
      </c>
      <c r="L19" s="12">
        <f t="shared" si="2"/>
        <v>912.7092</v>
      </c>
      <c r="M19" s="12">
        <f t="shared" si="3"/>
        <v>228.1773</v>
      </c>
      <c r="N19" s="5" t="s">
        <v>90</v>
      </c>
      <c r="O19" s="5" t="s">
        <v>34</v>
      </c>
      <c r="P19" s="7"/>
      <c r="Q19" s="7"/>
    </row>
    <row r="20" ht="24" customHeight="1" spans="1:17">
      <c r="A20" s="7">
        <v>14</v>
      </c>
      <c r="B20" s="5" t="s">
        <v>91</v>
      </c>
      <c r="C20" s="6" t="s">
        <v>22</v>
      </c>
      <c r="D20" s="8" t="s">
        <v>92</v>
      </c>
      <c r="E20" s="8" t="s">
        <v>93</v>
      </c>
      <c r="F20" s="8" t="s">
        <v>94</v>
      </c>
      <c r="G20" s="9" t="s">
        <v>95</v>
      </c>
      <c r="H20" s="9" t="s">
        <v>95</v>
      </c>
      <c r="I20" s="12">
        <f t="shared" si="0"/>
        <v>9236.5</v>
      </c>
      <c r="J20" s="12">
        <f t="shared" si="1"/>
        <v>378.6965</v>
      </c>
      <c r="K20" s="13">
        <v>0.8</v>
      </c>
      <c r="L20" s="12">
        <f t="shared" si="2"/>
        <v>302.9572</v>
      </c>
      <c r="M20" s="12">
        <f t="shared" si="3"/>
        <v>75.7393</v>
      </c>
      <c r="N20" s="5" t="s">
        <v>96</v>
      </c>
      <c r="O20" s="5" t="s">
        <v>34</v>
      </c>
      <c r="P20" s="7"/>
      <c r="Q20" s="7"/>
    </row>
    <row r="21" ht="24" customHeight="1" spans="1:17">
      <c r="A21" s="7">
        <v>15</v>
      </c>
      <c r="B21" s="5" t="s">
        <v>97</v>
      </c>
      <c r="C21" s="6" t="s">
        <v>22</v>
      </c>
      <c r="D21" s="8" t="s">
        <v>98</v>
      </c>
      <c r="E21" s="8" t="s">
        <v>99</v>
      </c>
      <c r="F21" s="8" t="s">
        <v>94</v>
      </c>
      <c r="G21" s="9" t="s">
        <v>100</v>
      </c>
      <c r="H21" s="9" t="s">
        <v>100</v>
      </c>
      <c r="I21" s="12">
        <f t="shared" si="0"/>
        <v>11433.5</v>
      </c>
      <c r="J21" s="12">
        <f t="shared" si="1"/>
        <v>468.7735</v>
      </c>
      <c r="K21" s="13">
        <v>0.8</v>
      </c>
      <c r="L21" s="12">
        <f t="shared" si="2"/>
        <v>375.0188</v>
      </c>
      <c r="M21" s="12">
        <f t="shared" si="3"/>
        <v>93.7547</v>
      </c>
      <c r="N21" s="5" t="s">
        <v>101</v>
      </c>
      <c r="O21" s="5" t="s">
        <v>102</v>
      </c>
      <c r="P21" s="7"/>
      <c r="Q21" s="7"/>
    </row>
    <row r="22" ht="24" customHeight="1" spans="1:17">
      <c r="A22" s="7">
        <v>16</v>
      </c>
      <c r="B22" s="5" t="s">
        <v>103</v>
      </c>
      <c r="C22" s="6" t="s">
        <v>22</v>
      </c>
      <c r="D22" s="8" t="s">
        <v>104</v>
      </c>
      <c r="E22" s="8" t="s">
        <v>105</v>
      </c>
      <c r="F22" s="8" t="s">
        <v>25</v>
      </c>
      <c r="G22" s="9" t="s">
        <v>106</v>
      </c>
      <c r="H22" s="9" t="s">
        <v>106</v>
      </c>
      <c r="I22" s="12">
        <f t="shared" ref="I22:I45" si="4">G22*650</f>
        <v>13461.5</v>
      </c>
      <c r="J22" s="12">
        <f t="shared" ref="J22:J45" si="5">H22*26.65</f>
        <v>551.9215</v>
      </c>
      <c r="K22" s="13">
        <v>0.8</v>
      </c>
      <c r="L22" s="12">
        <f t="shared" ref="L22:L45" si="6">J22*K22</f>
        <v>441.5372</v>
      </c>
      <c r="M22" s="12">
        <f t="shared" ref="M22:M45" si="7">J22*0.2</f>
        <v>110.3843</v>
      </c>
      <c r="N22" s="5" t="s">
        <v>107</v>
      </c>
      <c r="O22" s="5" t="s">
        <v>34</v>
      </c>
      <c r="P22" s="7"/>
      <c r="Q22" s="7"/>
    </row>
    <row r="23" ht="24" customHeight="1" spans="1:17">
      <c r="A23" s="7">
        <v>17</v>
      </c>
      <c r="B23" s="5" t="s">
        <v>108</v>
      </c>
      <c r="C23" s="6" t="s">
        <v>22</v>
      </c>
      <c r="D23" s="8" t="s">
        <v>109</v>
      </c>
      <c r="E23" s="8" t="s">
        <v>110</v>
      </c>
      <c r="F23" s="8" t="s">
        <v>38</v>
      </c>
      <c r="G23" s="9" t="s">
        <v>111</v>
      </c>
      <c r="H23" s="9" t="s">
        <v>111</v>
      </c>
      <c r="I23" s="12">
        <f t="shared" si="4"/>
        <v>4966</v>
      </c>
      <c r="J23" s="12">
        <f t="shared" si="5"/>
        <v>203.606</v>
      </c>
      <c r="K23" s="13">
        <v>0.8</v>
      </c>
      <c r="L23" s="12">
        <f t="shared" si="6"/>
        <v>162.8848</v>
      </c>
      <c r="M23" s="12">
        <f t="shared" si="7"/>
        <v>40.7212</v>
      </c>
      <c r="N23" s="5" t="s">
        <v>112</v>
      </c>
      <c r="O23" s="5" t="s">
        <v>102</v>
      </c>
      <c r="P23" s="7"/>
      <c r="Q23" s="7"/>
    </row>
    <row r="24" ht="24" customHeight="1" spans="1:17">
      <c r="A24" s="7">
        <v>18</v>
      </c>
      <c r="B24" s="5" t="s">
        <v>113</v>
      </c>
      <c r="C24" s="6" t="s">
        <v>22</v>
      </c>
      <c r="D24" s="8" t="s">
        <v>114</v>
      </c>
      <c r="E24" s="8" t="s">
        <v>115</v>
      </c>
      <c r="F24" s="8" t="s">
        <v>94</v>
      </c>
      <c r="G24" s="9" t="s">
        <v>116</v>
      </c>
      <c r="H24" s="9" t="s">
        <v>116</v>
      </c>
      <c r="I24" s="12">
        <f t="shared" si="4"/>
        <v>7923.5</v>
      </c>
      <c r="J24" s="12">
        <f t="shared" si="5"/>
        <v>324.8635</v>
      </c>
      <c r="K24" s="13">
        <v>0.8</v>
      </c>
      <c r="L24" s="12">
        <f t="shared" si="6"/>
        <v>259.8908</v>
      </c>
      <c r="M24" s="12">
        <f t="shared" si="7"/>
        <v>64.9727</v>
      </c>
      <c r="N24" s="5" t="s">
        <v>117</v>
      </c>
      <c r="O24" s="5" t="s">
        <v>28</v>
      </c>
      <c r="P24" s="7"/>
      <c r="Q24" s="7"/>
    </row>
    <row r="25" ht="24" customHeight="1" spans="1:17">
      <c r="A25" s="7">
        <v>19</v>
      </c>
      <c r="B25" s="5" t="s">
        <v>118</v>
      </c>
      <c r="C25" s="6" t="s">
        <v>22</v>
      </c>
      <c r="D25" s="8" t="s">
        <v>119</v>
      </c>
      <c r="E25" s="8" t="s">
        <v>120</v>
      </c>
      <c r="F25" s="8" t="s">
        <v>25</v>
      </c>
      <c r="G25" s="9" t="s">
        <v>121</v>
      </c>
      <c r="H25" s="9" t="s">
        <v>121</v>
      </c>
      <c r="I25" s="12">
        <f t="shared" si="4"/>
        <v>11232</v>
      </c>
      <c r="J25" s="12">
        <f t="shared" si="5"/>
        <v>460.512</v>
      </c>
      <c r="K25" s="13">
        <v>0.8</v>
      </c>
      <c r="L25" s="12">
        <f t="shared" si="6"/>
        <v>368.4096</v>
      </c>
      <c r="M25" s="12">
        <f t="shared" si="7"/>
        <v>92.1024</v>
      </c>
      <c r="N25" s="5" t="s">
        <v>122</v>
      </c>
      <c r="O25" s="5" t="s">
        <v>28</v>
      </c>
      <c r="P25" s="7"/>
      <c r="Q25" s="7"/>
    </row>
    <row r="26" ht="25" customHeight="1" spans="1:17">
      <c r="A26" s="7"/>
      <c r="B26" s="5" t="s">
        <v>123</v>
      </c>
      <c r="C26" s="6"/>
      <c r="D26" s="8"/>
      <c r="E26" s="8"/>
      <c r="F26" s="8"/>
      <c r="G26" s="9">
        <f>G7+G8+G9+G10+G11+G12+G13+G14+G15+G16+G17+G18+G19+G20+G21+G22+G23+G24+G25</f>
        <v>454.11</v>
      </c>
      <c r="H26" s="9">
        <f>H7+H8+H9+H10+H11+H12+H13+H14+H15+H16+H17+H18+H19+H20+H21+H22+H23+H24+H25</f>
        <v>454.11</v>
      </c>
      <c r="I26" s="12">
        <f>I7+I8+I9+I10+I11+I12+I13+I14+I15+I16+I17+I18+I19+I20+I21+I22+I23+I24+I25</f>
        <v>295171.5</v>
      </c>
      <c r="J26" s="12">
        <f>J7+J8+J9+J10+J11+J12+J13+J14+J15+J16+J17+J18+J19+J20+J21+J22+J23+J24+J25</f>
        <v>12102.0315</v>
      </c>
      <c r="K26" s="13"/>
      <c r="L26" s="12">
        <f>L7+L8+L9+L10+L11+L12+L13+L14+L15+L16+L17+L18+L19+L20+L21+L22+L23+L24+L25</f>
        <v>9681.6252</v>
      </c>
      <c r="M26" s="12">
        <f>M7+M8+M9+M10+M11+M12+M13+M14+M15+M16+M17+M18+M19+M20+M21+M22+M23+M24+M25</f>
        <v>2420.4063</v>
      </c>
      <c r="N26" s="5"/>
      <c r="O26" s="5"/>
      <c r="P26" s="7"/>
      <c r="Q26" s="7"/>
    </row>
    <row r="27" ht="24" customHeight="1" spans="1:17">
      <c r="A27" s="7">
        <v>20</v>
      </c>
      <c r="B27" s="5" t="s">
        <v>124</v>
      </c>
      <c r="C27" s="6" t="s">
        <v>22</v>
      </c>
      <c r="D27" s="8" t="s">
        <v>125</v>
      </c>
      <c r="E27" s="8" t="s">
        <v>126</v>
      </c>
      <c r="F27" s="8" t="s">
        <v>25</v>
      </c>
      <c r="G27" s="9" t="s">
        <v>127</v>
      </c>
      <c r="H27" s="9" t="s">
        <v>127</v>
      </c>
      <c r="I27" s="12">
        <f t="shared" si="4"/>
        <v>16588</v>
      </c>
      <c r="J27" s="12">
        <f t="shared" si="5"/>
        <v>680.108</v>
      </c>
      <c r="K27" s="13">
        <v>0.8</v>
      </c>
      <c r="L27" s="12">
        <f t="shared" si="6"/>
        <v>544.0864</v>
      </c>
      <c r="M27" s="12">
        <f t="shared" si="7"/>
        <v>136.0216</v>
      </c>
      <c r="N27" s="5" t="s">
        <v>128</v>
      </c>
      <c r="O27" s="5" t="s">
        <v>28</v>
      </c>
      <c r="P27" s="7"/>
      <c r="Q27" s="7"/>
    </row>
    <row r="28" ht="24" customHeight="1" spans="1:17">
      <c r="A28" s="7">
        <v>21</v>
      </c>
      <c r="B28" s="5" t="s">
        <v>129</v>
      </c>
      <c r="C28" s="6" t="s">
        <v>22</v>
      </c>
      <c r="D28" s="8" t="s">
        <v>130</v>
      </c>
      <c r="E28" s="8" t="s">
        <v>131</v>
      </c>
      <c r="F28" s="8" t="s">
        <v>78</v>
      </c>
      <c r="G28" s="9" t="s">
        <v>132</v>
      </c>
      <c r="H28" s="9" t="s">
        <v>132</v>
      </c>
      <c r="I28" s="12">
        <f t="shared" si="4"/>
        <v>16386.5</v>
      </c>
      <c r="J28" s="12">
        <f t="shared" si="5"/>
        <v>671.8465</v>
      </c>
      <c r="K28" s="13">
        <v>0.8</v>
      </c>
      <c r="L28" s="12">
        <f t="shared" si="6"/>
        <v>537.4772</v>
      </c>
      <c r="M28" s="12">
        <f t="shared" si="7"/>
        <v>134.3693</v>
      </c>
      <c r="N28" s="5" t="s">
        <v>133</v>
      </c>
      <c r="O28" s="5" t="s">
        <v>102</v>
      </c>
      <c r="P28" s="7"/>
      <c r="Q28" s="7"/>
    </row>
    <row r="29" ht="24" customHeight="1" spans="1:17">
      <c r="A29" s="7">
        <v>22</v>
      </c>
      <c r="B29" s="5" t="s">
        <v>134</v>
      </c>
      <c r="C29" s="6" t="s">
        <v>22</v>
      </c>
      <c r="D29" s="8" t="s">
        <v>135</v>
      </c>
      <c r="E29" s="8" t="s">
        <v>136</v>
      </c>
      <c r="F29" s="8" t="s">
        <v>94</v>
      </c>
      <c r="G29" s="9" t="s">
        <v>137</v>
      </c>
      <c r="H29" s="9" t="s">
        <v>137</v>
      </c>
      <c r="I29" s="12">
        <f t="shared" si="4"/>
        <v>10068.5</v>
      </c>
      <c r="J29" s="12">
        <f t="shared" si="5"/>
        <v>412.8085</v>
      </c>
      <c r="K29" s="13">
        <v>0.8</v>
      </c>
      <c r="L29" s="12">
        <f t="shared" si="6"/>
        <v>330.2468</v>
      </c>
      <c r="M29" s="12">
        <f t="shared" si="7"/>
        <v>82.5617</v>
      </c>
      <c r="N29" s="5" t="s">
        <v>138</v>
      </c>
      <c r="O29" s="5" t="s">
        <v>28</v>
      </c>
      <c r="P29" s="7"/>
      <c r="Q29" s="7"/>
    </row>
    <row r="30" ht="24" customHeight="1" spans="1:17">
      <c r="A30" s="7">
        <v>23</v>
      </c>
      <c r="B30" s="5" t="s">
        <v>139</v>
      </c>
      <c r="C30" s="6" t="s">
        <v>22</v>
      </c>
      <c r="D30" s="8" t="s">
        <v>140</v>
      </c>
      <c r="E30" s="8" t="s">
        <v>141</v>
      </c>
      <c r="F30" s="8" t="s">
        <v>94</v>
      </c>
      <c r="G30" s="9" t="s">
        <v>142</v>
      </c>
      <c r="H30" s="9" t="s">
        <v>142</v>
      </c>
      <c r="I30" s="12">
        <f t="shared" si="4"/>
        <v>19942</v>
      </c>
      <c r="J30" s="12">
        <f t="shared" si="5"/>
        <v>817.622</v>
      </c>
      <c r="K30" s="13">
        <v>0.8</v>
      </c>
      <c r="L30" s="12">
        <f t="shared" si="6"/>
        <v>654.0976</v>
      </c>
      <c r="M30" s="12">
        <f t="shared" si="7"/>
        <v>163.5244</v>
      </c>
      <c r="N30" s="5" t="s">
        <v>143</v>
      </c>
      <c r="O30" s="5" t="s">
        <v>28</v>
      </c>
      <c r="P30" s="7"/>
      <c r="Q30" s="7"/>
    </row>
    <row r="31" ht="24" customHeight="1" spans="1:17">
      <c r="A31" s="7">
        <v>24</v>
      </c>
      <c r="B31" s="5" t="s">
        <v>144</v>
      </c>
      <c r="C31" s="6" t="s">
        <v>22</v>
      </c>
      <c r="D31" s="8" t="s">
        <v>145</v>
      </c>
      <c r="E31" s="8" t="s">
        <v>146</v>
      </c>
      <c r="F31" s="8" t="s">
        <v>38</v>
      </c>
      <c r="G31" s="9" t="s">
        <v>147</v>
      </c>
      <c r="H31" s="9" t="s">
        <v>147</v>
      </c>
      <c r="I31" s="12">
        <f t="shared" si="4"/>
        <v>7254</v>
      </c>
      <c r="J31" s="12">
        <f t="shared" si="5"/>
        <v>297.414</v>
      </c>
      <c r="K31" s="13">
        <v>0.8</v>
      </c>
      <c r="L31" s="12">
        <f t="shared" si="6"/>
        <v>237.9312</v>
      </c>
      <c r="M31" s="12">
        <f t="shared" si="7"/>
        <v>59.4828</v>
      </c>
      <c r="N31" s="5" t="s">
        <v>148</v>
      </c>
      <c r="O31" s="5" t="s">
        <v>149</v>
      </c>
      <c r="P31" s="7"/>
      <c r="Q31" s="7"/>
    </row>
    <row r="32" ht="24" customHeight="1" spans="1:17">
      <c r="A32" s="7">
        <v>25</v>
      </c>
      <c r="B32" s="5" t="s">
        <v>150</v>
      </c>
      <c r="C32" s="6" t="s">
        <v>22</v>
      </c>
      <c r="D32" s="8" t="s">
        <v>151</v>
      </c>
      <c r="E32" s="8" t="s">
        <v>152</v>
      </c>
      <c r="F32" s="8" t="s">
        <v>25</v>
      </c>
      <c r="G32" s="9" t="s">
        <v>153</v>
      </c>
      <c r="H32" s="9" t="s">
        <v>153</v>
      </c>
      <c r="I32" s="12">
        <f t="shared" si="4"/>
        <v>23296</v>
      </c>
      <c r="J32" s="12">
        <f t="shared" si="5"/>
        <v>955.136</v>
      </c>
      <c r="K32" s="13">
        <v>0.8</v>
      </c>
      <c r="L32" s="12">
        <f t="shared" si="6"/>
        <v>764.1088</v>
      </c>
      <c r="M32" s="12">
        <f t="shared" si="7"/>
        <v>191.0272</v>
      </c>
      <c r="N32" s="5" t="s">
        <v>154</v>
      </c>
      <c r="O32" s="5" t="s">
        <v>28</v>
      </c>
      <c r="P32" s="7"/>
      <c r="Q32" s="7"/>
    </row>
    <row r="33" ht="24" customHeight="1" spans="1:17">
      <c r="A33" s="7">
        <v>26</v>
      </c>
      <c r="B33" s="5" t="s">
        <v>155</v>
      </c>
      <c r="C33" s="6" t="s">
        <v>22</v>
      </c>
      <c r="D33" s="8" t="s">
        <v>156</v>
      </c>
      <c r="E33" s="8" t="s">
        <v>157</v>
      </c>
      <c r="F33" s="8" t="s">
        <v>25</v>
      </c>
      <c r="G33" s="9" t="s">
        <v>158</v>
      </c>
      <c r="H33" s="9" t="s">
        <v>158</v>
      </c>
      <c r="I33" s="12">
        <f t="shared" si="4"/>
        <v>7663.5</v>
      </c>
      <c r="J33" s="12">
        <f t="shared" si="5"/>
        <v>314.2035</v>
      </c>
      <c r="K33" s="13">
        <v>0.8</v>
      </c>
      <c r="L33" s="12">
        <f t="shared" si="6"/>
        <v>251.3628</v>
      </c>
      <c r="M33" s="12">
        <f t="shared" si="7"/>
        <v>62.8407</v>
      </c>
      <c r="N33" s="5" t="s">
        <v>138</v>
      </c>
      <c r="O33" s="5" t="s">
        <v>28</v>
      </c>
      <c r="P33" s="7"/>
      <c r="Q33" s="7"/>
    </row>
    <row r="34" ht="24" customHeight="1" spans="1:17">
      <c r="A34" s="7">
        <v>27</v>
      </c>
      <c r="B34" s="5" t="s">
        <v>159</v>
      </c>
      <c r="C34" s="6" t="s">
        <v>22</v>
      </c>
      <c r="D34" s="8" t="s">
        <v>160</v>
      </c>
      <c r="E34" s="8" t="s">
        <v>161</v>
      </c>
      <c r="F34" s="8" t="s">
        <v>94</v>
      </c>
      <c r="G34" s="9" t="s">
        <v>162</v>
      </c>
      <c r="H34" s="9" t="s">
        <v>162</v>
      </c>
      <c r="I34" s="12">
        <f t="shared" si="4"/>
        <v>7325.5</v>
      </c>
      <c r="J34" s="12">
        <f t="shared" si="5"/>
        <v>300.3455</v>
      </c>
      <c r="K34" s="13">
        <v>0.8</v>
      </c>
      <c r="L34" s="12">
        <f t="shared" si="6"/>
        <v>240.2764</v>
      </c>
      <c r="M34" s="12">
        <f t="shared" si="7"/>
        <v>60.0691</v>
      </c>
      <c r="N34" s="5" t="s">
        <v>163</v>
      </c>
      <c r="O34" s="5" t="s">
        <v>28</v>
      </c>
      <c r="P34" s="7"/>
      <c r="Q34" s="7"/>
    </row>
    <row r="35" ht="24" customHeight="1" spans="1:17">
      <c r="A35" s="7">
        <v>28</v>
      </c>
      <c r="B35" s="5" t="s">
        <v>164</v>
      </c>
      <c r="C35" s="6" t="s">
        <v>22</v>
      </c>
      <c r="D35" s="8" t="s">
        <v>165</v>
      </c>
      <c r="E35" s="8" t="s">
        <v>161</v>
      </c>
      <c r="F35" s="8" t="s">
        <v>94</v>
      </c>
      <c r="G35" s="9" t="s">
        <v>166</v>
      </c>
      <c r="H35" s="9" t="s">
        <v>166</v>
      </c>
      <c r="I35" s="12">
        <f t="shared" si="4"/>
        <v>7033</v>
      </c>
      <c r="J35" s="12">
        <f t="shared" si="5"/>
        <v>288.353</v>
      </c>
      <c r="K35" s="13">
        <v>0.8</v>
      </c>
      <c r="L35" s="12">
        <f t="shared" si="6"/>
        <v>230.6824</v>
      </c>
      <c r="M35" s="12">
        <f t="shared" si="7"/>
        <v>57.6706</v>
      </c>
      <c r="N35" s="5" t="s">
        <v>167</v>
      </c>
      <c r="O35" s="5" t="s">
        <v>28</v>
      </c>
      <c r="P35" s="7"/>
      <c r="Q35" s="7"/>
    </row>
    <row r="36" ht="24" customHeight="1" spans="1:17">
      <c r="A36" s="7">
        <v>29</v>
      </c>
      <c r="B36" s="5" t="s">
        <v>168</v>
      </c>
      <c r="C36" s="6" t="s">
        <v>22</v>
      </c>
      <c r="D36" s="8" t="s">
        <v>169</v>
      </c>
      <c r="E36" s="8" t="s">
        <v>170</v>
      </c>
      <c r="F36" s="8" t="s">
        <v>25</v>
      </c>
      <c r="G36" s="9" t="s">
        <v>171</v>
      </c>
      <c r="H36" s="9" t="s">
        <v>171</v>
      </c>
      <c r="I36" s="12">
        <f t="shared" si="4"/>
        <v>12564.5</v>
      </c>
      <c r="J36" s="12">
        <f t="shared" si="5"/>
        <v>515.1445</v>
      </c>
      <c r="K36" s="13">
        <v>0.8</v>
      </c>
      <c r="L36" s="12">
        <f t="shared" si="6"/>
        <v>412.1156</v>
      </c>
      <c r="M36" s="12">
        <f t="shared" si="7"/>
        <v>103.0289</v>
      </c>
      <c r="N36" s="5" t="s">
        <v>172</v>
      </c>
      <c r="O36" s="5" t="s">
        <v>28</v>
      </c>
      <c r="P36" s="7"/>
      <c r="Q36" s="7"/>
    </row>
    <row r="37" ht="24" customHeight="1" spans="1:17">
      <c r="A37" s="7">
        <v>30</v>
      </c>
      <c r="B37" s="5" t="s">
        <v>173</v>
      </c>
      <c r="C37" s="6" t="s">
        <v>22</v>
      </c>
      <c r="D37" s="8" t="s">
        <v>174</v>
      </c>
      <c r="E37" s="8" t="s">
        <v>175</v>
      </c>
      <c r="F37" s="8" t="s">
        <v>94</v>
      </c>
      <c r="G37" s="9" t="s">
        <v>176</v>
      </c>
      <c r="H37" s="9" t="s">
        <v>176</v>
      </c>
      <c r="I37" s="12">
        <f t="shared" si="4"/>
        <v>7728.5</v>
      </c>
      <c r="J37" s="12">
        <f t="shared" si="5"/>
        <v>316.8685</v>
      </c>
      <c r="K37" s="13">
        <v>0.8</v>
      </c>
      <c r="L37" s="12">
        <f t="shared" si="6"/>
        <v>253.4948</v>
      </c>
      <c r="M37" s="12">
        <f t="shared" si="7"/>
        <v>63.3737</v>
      </c>
      <c r="N37" s="5" t="s">
        <v>177</v>
      </c>
      <c r="O37" s="5" t="s">
        <v>28</v>
      </c>
      <c r="P37" s="7"/>
      <c r="Q37" s="7"/>
    </row>
    <row r="38" ht="24" customHeight="1" spans="1:17">
      <c r="A38" s="7">
        <v>31</v>
      </c>
      <c r="B38" s="5" t="s">
        <v>178</v>
      </c>
      <c r="C38" s="6" t="s">
        <v>22</v>
      </c>
      <c r="D38" s="8" t="s">
        <v>179</v>
      </c>
      <c r="E38" s="8" t="s">
        <v>180</v>
      </c>
      <c r="F38" s="8" t="s">
        <v>94</v>
      </c>
      <c r="G38" s="9" t="s">
        <v>181</v>
      </c>
      <c r="H38" s="9" t="s">
        <v>181</v>
      </c>
      <c r="I38" s="12">
        <f t="shared" si="4"/>
        <v>5525</v>
      </c>
      <c r="J38" s="12">
        <f t="shared" si="5"/>
        <v>226.525</v>
      </c>
      <c r="K38" s="13">
        <v>0.8</v>
      </c>
      <c r="L38" s="12">
        <f t="shared" si="6"/>
        <v>181.22</v>
      </c>
      <c r="M38" s="12">
        <f t="shared" si="7"/>
        <v>45.305</v>
      </c>
      <c r="N38" s="5" t="s">
        <v>182</v>
      </c>
      <c r="O38" s="5" t="s">
        <v>28</v>
      </c>
      <c r="P38" s="7"/>
      <c r="Q38" s="7"/>
    </row>
    <row r="39" ht="24" customHeight="1" spans="1:17">
      <c r="A39" s="7">
        <v>32</v>
      </c>
      <c r="B39" s="5" t="s">
        <v>183</v>
      </c>
      <c r="C39" s="6" t="s">
        <v>22</v>
      </c>
      <c r="D39" s="8" t="s">
        <v>184</v>
      </c>
      <c r="E39" s="8" t="s">
        <v>185</v>
      </c>
      <c r="F39" s="8" t="s">
        <v>25</v>
      </c>
      <c r="G39" s="9" t="s">
        <v>186</v>
      </c>
      <c r="H39" s="9" t="s">
        <v>186</v>
      </c>
      <c r="I39" s="12">
        <f t="shared" si="4"/>
        <v>11115</v>
      </c>
      <c r="J39" s="12">
        <f t="shared" si="5"/>
        <v>455.715</v>
      </c>
      <c r="K39" s="13">
        <v>0.8</v>
      </c>
      <c r="L39" s="12">
        <f t="shared" si="6"/>
        <v>364.572</v>
      </c>
      <c r="M39" s="12">
        <f t="shared" si="7"/>
        <v>91.143</v>
      </c>
      <c r="N39" s="5" t="s">
        <v>187</v>
      </c>
      <c r="O39" s="5" t="s">
        <v>28</v>
      </c>
      <c r="P39" s="7"/>
      <c r="Q39" s="7"/>
    </row>
    <row r="40" ht="24" customHeight="1" spans="1:17">
      <c r="A40" s="7">
        <v>33</v>
      </c>
      <c r="B40" s="5" t="s">
        <v>188</v>
      </c>
      <c r="C40" s="6" t="s">
        <v>22</v>
      </c>
      <c r="D40" s="8" t="s">
        <v>189</v>
      </c>
      <c r="E40" s="8" t="s">
        <v>190</v>
      </c>
      <c r="F40" s="8" t="s">
        <v>94</v>
      </c>
      <c r="G40" s="9" t="s">
        <v>191</v>
      </c>
      <c r="H40" s="9" t="s">
        <v>191</v>
      </c>
      <c r="I40" s="12">
        <f t="shared" si="4"/>
        <v>40618.5</v>
      </c>
      <c r="J40" s="12">
        <f t="shared" si="5"/>
        <v>1665.3585</v>
      </c>
      <c r="K40" s="13">
        <v>0.8</v>
      </c>
      <c r="L40" s="12">
        <f t="shared" si="6"/>
        <v>1332.2868</v>
      </c>
      <c r="M40" s="12">
        <f t="shared" si="7"/>
        <v>333.0717</v>
      </c>
      <c r="N40" s="5" t="s">
        <v>192</v>
      </c>
      <c r="O40" s="5" t="s">
        <v>28</v>
      </c>
      <c r="P40" s="7"/>
      <c r="Q40" s="7"/>
    </row>
    <row r="41" ht="24" customHeight="1" spans="1:17">
      <c r="A41" s="7">
        <v>34</v>
      </c>
      <c r="B41" s="5" t="s">
        <v>193</v>
      </c>
      <c r="C41" s="6" t="s">
        <v>22</v>
      </c>
      <c r="D41" s="8" t="s">
        <v>194</v>
      </c>
      <c r="E41" s="8" t="s">
        <v>195</v>
      </c>
      <c r="F41" s="8" t="s">
        <v>25</v>
      </c>
      <c r="G41" s="9" t="s">
        <v>196</v>
      </c>
      <c r="H41" s="9" t="s">
        <v>196</v>
      </c>
      <c r="I41" s="12">
        <f t="shared" si="4"/>
        <v>8378.5</v>
      </c>
      <c r="J41" s="12">
        <f t="shared" si="5"/>
        <v>343.5185</v>
      </c>
      <c r="K41" s="13">
        <v>0.8</v>
      </c>
      <c r="L41" s="12">
        <f t="shared" si="6"/>
        <v>274.8148</v>
      </c>
      <c r="M41" s="12">
        <f t="shared" si="7"/>
        <v>68.7037</v>
      </c>
      <c r="N41" s="5" t="s">
        <v>197</v>
      </c>
      <c r="O41" s="5" t="s">
        <v>34</v>
      </c>
      <c r="P41" s="7"/>
      <c r="Q41" s="7"/>
    </row>
    <row r="42" ht="24" customHeight="1" spans="1:17">
      <c r="A42" s="7">
        <v>35</v>
      </c>
      <c r="B42" s="5" t="s">
        <v>198</v>
      </c>
      <c r="C42" s="6" t="s">
        <v>22</v>
      </c>
      <c r="D42" s="8" t="s">
        <v>199</v>
      </c>
      <c r="E42" s="8" t="s">
        <v>200</v>
      </c>
      <c r="F42" s="8" t="s">
        <v>94</v>
      </c>
      <c r="G42" s="9" t="s">
        <v>201</v>
      </c>
      <c r="H42" s="9" t="s">
        <v>201</v>
      </c>
      <c r="I42" s="12">
        <f t="shared" si="4"/>
        <v>11784.5</v>
      </c>
      <c r="J42" s="12">
        <f t="shared" si="5"/>
        <v>483.1645</v>
      </c>
      <c r="K42" s="13">
        <v>0.8</v>
      </c>
      <c r="L42" s="12">
        <f t="shared" si="6"/>
        <v>386.5316</v>
      </c>
      <c r="M42" s="12">
        <f t="shared" si="7"/>
        <v>96.6329</v>
      </c>
      <c r="N42" s="5" t="s">
        <v>202</v>
      </c>
      <c r="O42" s="5" t="s">
        <v>28</v>
      </c>
      <c r="P42" s="7"/>
      <c r="Q42" s="7"/>
    </row>
    <row r="43" ht="24" customHeight="1" spans="1:17">
      <c r="A43" s="7">
        <v>36</v>
      </c>
      <c r="B43" s="5" t="s">
        <v>203</v>
      </c>
      <c r="C43" s="6" t="s">
        <v>22</v>
      </c>
      <c r="D43" s="8" t="s">
        <v>204</v>
      </c>
      <c r="E43" s="8" t="s">
        <v>205</v>
      </c>
      <c r="F43" s="8" t="s">
        <v>25</v>
      </c>
      <c r="G43" s="9" t="s">
        <v>206</v>
      </c>
      <c r="H43" s="9" t="s">
        <v>206</v>
      </c>
      <c r="I43" s="12">
        <f t="shared" si="4"/>
        <v>20137</v>
      </c>
      <c r="J43" s="12">
        <f t="shared" si="5"/>
        <v>825.617</v>
      </c>
      <c r="K43" s="13">
        <v>0.8</v>
      </c>
      <c r="L43" s="12">
        <f t="shared" si="6"/>
        <v>660.4936</v>
      </c>
      <c r="M43" s="12">
        <f t="shared" si="7"/>
        <v>165.1234</v>
      </c>
      <c r="N43" s="5" t="s">
        <v>207</v>
      </c>
      <c r="O43" s="5" t="s">
        <v>28</v>
      </c>
      <c r="P43" s="7"/>
      <c r="Q43" s="7"/>
    </row>
    <row r="44" ht="24" customHeight="1" spans="1:17">
      <c r="A44" s="7">
        <v>37</v>
      </c>
      <c r="B44" s="5" t="s">
        <v>208</v>
      </c>
      <c r="C44" s="6" t="s">
        <v>22</v>
      </c>
      <c r="D44" s="8" t="s">
        <v>209</v>
      </c>
      <c r="E44" s="8" t="s">
        <v>210</v>
      </c>
      <c r="F44" s="8" t="s">
        <v>94</v>
      </c>
      <c r="G44" s="9" t="s">
        <v>211</v>
      </c>
      <c r="H44" s="9" t="s">
        <v>211</v>
      </c>
      <c r="I44" s="12">
        <f t="shared" si="4"/>
        <v>13591.5</v>
      </c>
      <c r="J44" s="12">
        <f t="shared" si="5"/>
        <v>557.2515</v>
      </c>
      <c r="K44" s="13">
        <v>0.8</v>
      </c>
      <c r="L44" s="12">
        <f t="shared" si="6"/>
        <v>445.8012</v>
      </c>
      <c r="M44" s="12">
        <f t="shared" si="7"/>
        <v>111.4503</v>
      </c>
      <c r="N44" s="5" t="s">
        <v>212</v>
      </c>
      <c r="O44" s="5" t="s">
        <v>28</v>
      </c>
      <c r="P44" s="7"/>
      <c r="Q44" s="7"/>
    </row>
    <row r="45" ht="24" customHeight="1" spans="1:17">
      <c r="A45" s="7">
        <v>38</v>
      </c>
      <c r="B45" s="5" t="s">
        <v>213</v>
      </c>
      <c r="C45" s="6" t="s">
        <v>22</v>
      </c>
      <c r="D45" s="8" t="s">
        <v>214</v>
      </c>
      <c r="E45" s="8" t="s">
        <v>215</v>
      </c>
      <c r="F45" s="8" t="s">
        <v>94</v>
      </c>
      <c r="G45" s="9" t="s">
        <v>216</v>
      </c>
      <c r="H45" s="9" t="s">
        <v>216</v>
      </c>
      <c r="I45" s="12">
        <f t="shared" si="4"/>
        <v>13123.5</v>
      </c>
      <c r="J45" s="12">
        <f t="shared" si="5"/>
        <v>538.0635</v>
      </c>
      <c r="K45" s="13">
        <v>0.8</v>
      </c>
      <c r="L45" s="12">
        <f t="shared" si="6"/>
        <v>430.4508</v>
      </c>
      <c r="M45" s="12">
        <f t="shared" si="7"/>
        <v>107.6127</v>
      </c>
      <c r="N45" s="5" t="s">
        <v>217</v>
      </c>
      <c r="O45" s="5" t="s">
        <v>28</v>
      </c>
      <c r="P45" s="7"/>
      <c r="Q45" s="7"/>
    </row>
    <row r="46" ht="25" customHeight="1" spans="1:17">
      <c r="A46" s="7"/>
      <c r="B46" s="5" t="s">
        <v>123</v>
      </c>
      <c r="C46" s="6"/>
      <c r="D46" s="8"/>
      <c r="E46" s="8"/>
      <c r="F46" s="8"/>
      <c r="G46" s="9">
        <f t="shared" ref="G46:J46" si="8">G27+G28+G29+G30+G31+G32+G33+G34+G35+G36+G37+G38+G39+G40+G41+G42+G43+G44+G45</f>
        <v>400.19</v>
      </c>
      <c r="H46" s="9">
        <f t="shared" si="8"/>
        <v>400.19</v>
      </c>
      <c r="I46" s="12">
        <f t="shared" si="8"/>
        <v>260123.5</v>
      </c>
      <c r="J46" s="12">
        <f t="shared" si="8"/>
        <v>10665.0635</v>
      </c>
      <c r="K46" s="13"/>
      <c r="L46" s="12">
        <f>L27+L28+L29+L30+L31+L32+L33+L34+L35+L36+L37+L38+L39+L40+L41+L42+L43+L44+L45</f>
        <v>8532.0508</v>
      </c>
      <c r="M46" s="12">
        <f>M27+M28+M29+M30+M31+M32+M33+M34+M35+M36+M37+M38+M39+M40+M41+M42+M43+M44+M45</f>
        <v>2133.0127</v>
      </c>
      <c r="N46" s="5"/>
      <c r="O46" s="5"/>
      <c r="P46" s="7"/>
      <c r="Q46" s="7"/>
    </row>
    <row r="47" ht="24" customHeight="1" spans="1:17">
      <c r="A47" s="7">
        <v>39</v>
      </c>
      <c r="B47" s="5" t="s">
        <v>218</v>
      </c>
      <c r="C47" s="6" t="s">
        <v>22</v>
      </c>
      <c r="D47" s="8" t="s">
        <v>219</v>
      </c>
      <c r="E47" s="8" t="s">
        <v>220</v>
      </c>
      <c r="F47" s="8" t="s">
        <v>78</v>
      </c>
      <c r="G47" s="9" t="s">
        <v>221</v>
      </c>
      <c r="H47" s="9" t="s">
        <v>221</v>
      </c>
      <c r="I47" s="12">
        <f>H47*650</f>
        <v>24154</v>
      </c>
      <c r="J47" s="12">
        <f>G47*26.65</f>
        <v>990.314</v>
      </c>
      <c r="K47" s="13">
        <v>0.8</v>
      </c>
      <c r="L47" s="12">
        <f>J47*K47</f>
        <v>792.2512</v>
      </c>
      <c r="M47" s="12">
        <f t="shared" ref="M47:M53" si="9">J47*0.2</f>
        <v>198.0628</v>
      </c>
      <c r="N47" s="5" t="s">
        <v>222</v>
      </c>
      <c r="O47" s="5" t="s">
        <v>28</v>
      </c>
      <c r="P47" s="7"/>
      <c r="Q47" s="7"/>
    </row>
    <row r="48" ht="24" customHeight="1" spans="1:17">
      <c r="A48" s="7">
        <v>40</v>
      </c>
      <c r="B48" s="5" t="s">
        <v>223</v>
      </c>
      <c r="C48" s="6" t="s">
        <v>22</v>
      </c>
      <c r="D48" s="8" t="s">
        <v>224</v>
      </c>
      <c r="E48" s="8" t="s">
        <v>225</v>
      </c>
      <c r="F48" s="8" t="s">
        <v>94</v>
      </c>
      <c r="G48" s="9" t="s">
        <v>226</v>
      </c>
      <c r="H48" s="9" t="s">
        <v>226</v>
      </c>
      <c r="I48" s="12">
        <f t="shared" ref="I48:I53" si="10">H48*650</f>
        <v>59767.5</v>
      </c>
      <c r="J48" s="12">
        <f t="shared" ref="J48:J53" si="11">G48*26.65</f>
        <v>2450.4675</v>
      </c>
      <c r="K48" s="13">
        <v>0.8</v>
      </c>
      <c r="L48" s="12">
        <f t="shared" ref="L48:L53" si="12">J48*K48</f>
        <v>1960.374</v>
      </c>
      <c r="M48" s="12">
        <f t="shared" si="9"/>
        <v>490.0935</v>
      </c>
      <c r="N48" s="5" t="s">
        <v>227</v>
      </c>
      <c r="O48" s="5" t="s">
        <v>228</v>
      </c>
      <c r="P48" s="7"/>
      <c r="Q48" s="7"/>
    </row>
    <row r="49" ht="24" customHeight="1" spans="1:17">
      <c r="A49" s="7">
        <v>41</v>
      </c>
      <c r="B49" s="5" t="s">
        <v>229</v>
      </c>
      <c r="C49" s="6" t="s">
        <v>22</v>
      </c>
      <c r="D49" s="8" t="s">
        <v>230</v>
      </c>
      <c r="E49" s="8" t="s">
        <v>231</v>
      </c>
      <c r="F49" s="8" t="s">
        <v>25</v>
      </c>
      <c r="G49" s="9" t="s">
        <v>232</v>
      </c>
      <c r="H49" s="9" t="s">
        <v>232</v>
      </c>
      <c r="I49" s="12">
        <f t="shared" si="10"/>
        <v>48334</v>
      </c>
      <c r="J49" s="12">
        <f t="shared" si="11"/>
        <v>1981.694</v>
      </c>
      <c r="K49" s="13">
        <v>0.8</v>
      </c>
      <c r="L49" s="12">
        <f t="shared" si="12"/>
        <v>1585.3552</v>
      </c>
      <c r="M49" s="12">
        <f t="shared" si="9"/>
        <v>396.3388</v>
      </c>
      <c r="N49" s="5" t="s">
        <v>233</v>
      </c>
      <c r="O49" s="5" t="s">
        <v>28</v>
      </c>
      <c r="P49" s="7"/>
      <c r="Q49" s="7"/>
    </row>
    <row r="50" ht="24" customHeight="1" spans="1:17">
      <c r="A50" s="7">
        <v>42</v>
      </c>
      <c r="B50" s="5" t="s">
        <v>234</v>
      </c>
      <c r="C50" s="6" t="s">
        <v>22</v>
      </c>
      <c r="D50" s="8" t="s">
        <v>235</v>
      </c>
      <c r="E50" s="8" t="s">
        <v>236</v>
      </c>
      <c r="F50" s="8" t="s">
        <v>94</v>
      </c>
      <c r="G50" s="9" t="s">
        <v>237</v>
      </c>
      <c r="H50" s="9" t="s">
        <v>237</v>
      </c>
      <c r="I50" s="12">
        <f t="shared" si="10"/>
        <v>19175</v>
      </c>
      <c r="J50" s="12">
        <f t="shared" si="11"/>
        <v>786.175</v>
      </c>
      <c r="K50" s="13">
        <v>0.8</v>
      </c>
      <c r="L50" s="12">
        <f t="shared" si="12"/>
        <v>628.94</v>
      </c>
      <c r="M50" s="12">
        <f t="shared" si="9"/>
        <v>157.235</v>
      </c>
      <c r="N50" s="5" t="s">
        <v>217</v>
      </c>
      <c r="O50" s="5" t="s">
        <v>28</v>
      </c>
      <c r="P50" s="7"/>
      <c r="Q50" s="7"/>
    </row>
    <row r="51" ht="24" customHeight="1" spans="1:17">
      <c r="A51" s="7">
        <v>43</v>
      </c>
      <c r="B51" s="5" t="s">
        <v>238</v>
      </c>
      <c r="C51" s="6" t="s">
        <v>22</v>
      </c>
      <c r="D51" s="8" t="s">
        <v>239</v>
      </c>
      <c r="E51" s="8" t="s">
        <v>240</v>
      </c>
      <c r="F51" s="8" t="s">
        <v>25</v>
      </c>
      <c r="G51" s="9" t="s">
        <v>241</v>
      </c>
      <c r="H51" s="9" t="s">
        <v>241</v>
      </c>
      <c r="I51" s="12">
        <f t="shared" si="10"/>
        <v>43621.5</v>
      </c>
      <c r="J51" s="12">
        <f t="shared" si="11"/>
        <v>1788.4815</v>
      </c>
      <c r="K51" s="13">
        <v>0.8</v>
      </c>
      <c r="L51" s="12">
        <f t="shared" si="12"/>
        <v>1430.7852</v>
      </c>
      <c r="M51" s="12">
        <f t="shared" si="9"/>
        <v>357.6963</v>
      </c>
      <c r="N51" s="5" t="s">
        <v>242</v>
      </c>
      <c r="O51" s="5" t="s">
        <v>102</v>
      </c>
      <c r="P51" s="7"/>
      <c r="Q51" s="7"/>
    </row>
    <row r="52" ht="24" customHeight="1" spans="1:17">
      <c r="A52" s="7">
        <v>44</v>
      </c>
      <c r="B52" s="5" t="s">
        <v>243</v>
      </c>
      <c r="C52" s="6" t="s">
        <v>22</v>
      </c>
      <c r="D52" s="8" t="s">
        <v>244</v>
      </c>
      <c r="E52" s="8" t="s">
        <v>245</v>
      </c>
      <c r="F52" s="8" t="s">
        <v>94</v>
      </c>
      <c r="G52" s="9" t="s">
        <v>246</v>
      </c>
      <c r="H52" s="9" t="s">
        <v>246</v>
      </c>
      <c r="I52" s="12">
        <f t="shared" si="10"/>
        <v>9834.5</v>
      </c>
      <c r="J52" s="12">
        <f t="shared" si="11"/>
        <v>403.2145</v>
      </c>
      <c r="K52" s="13">
        <v>0.8</v>
      </c>
      <c r="L52" s="12">
        <f t="shared" si="12"/>
        <v>322.5716</v>
      </c>
      <c r="M52" s="12">
        <f t="shared" si="9"/>
        <v>80.6429</v>
      </c>
      <c r="N52" s="5" t="s">
        <v>247</v>
      </c>
      <c r="O52" s="5" t="s">
        <v>28</v>
      </c>
      <c r="P52" s="7"/>
      <c r="Q52" s="7"/>
    </row>
    <row r="53" ht="25" customHeight="1" spans="1:17">
      <c r="A53" s="7"/>
      <c r="B53" s="5" t="s">
        <v>123</v>
      </c>
      <c r="C53" s="6"/>
      <c r="D53" s="8"/>
      <c r="E53" s="8"/>
      <c r="F53" s="8"/>
      <c r="G53" s="9">
        <f>G47+G48+G49+G50+G51+G52</f>
        <v>315.21</v>
      </c>
      <c r="H53" s="9">
        <f>H47+H48+H49+H50+H51+H52</f>
        <v>315.21</v>
      </c>
      <c r="I53" s="12">
        <f t="shared" si="10"/>
        <v>204886.5</v>
      </c>
      <c r="J53" s="12">
        <f t="shared" si="11"/>
        <v>8400.3465</v>
      </c>
      <c r="K53" s="13"/>
      <c r="L53" s="12">
        <f>J53*0.8</f>
        <v>6720.2772</v>
      </c>
      <c r="M53" s="12">
        <f t="shared" si="9"/>
        <v>1680.0693</v>
      </c>
      <c r="N53" s="5"/>
      <c r="O53" s="5"/>
      <c r="P53" s="7"/>
      <c r="Q53" s="7"/>
    </row>
    <row r="54" ht="24" customHeight="1" spans="1:17">
      <c r="A54" s="10"/>
      <c r="B54" s="5" t="s">
        <v>248</v>
      </c>
      <c r="C54" s="10"/>
      <c r="D54" s="10"/>
      <c r="E54" s="10"/>
      <c r="F54" s="10"/>
      <c r="G54" s="11">
        <f>G53+G46+G26</f>
        <v>1169.51</v>
      </c>
      <c r="H54" s="11">
        <f>H53+H46+H26</f>
        <v>1169.51</v>
      </c>
      <c r="I54" s="14">
        <f>I53+I46+I26</f>
        <v>760181.5</v>
      </c>
      <c r="J54" s="14">
        <f>J53+J46+J26</f>
        <v>31167.4415</v>
      </c>
      <c r="K54" s="11"/>
      <c r="L54" s="14">
        <f>L53+L46+L26</f>
        <v>24933.9532</v>
      </c>
      <c r="M54" s="14">
        <f>M53+M46+M26</f>
        <v>6233.4883</v>
      </c>
      <c r="N54" s="10"/>
      <c r="O54" s="10"/>
      <c r="P54" s="10"/>
      <c r="Q54" s="10"/>
    </row>
  </sheetData>
  <mergeCells count="5">
    <mergeCell ref="A1:D1"/>
    <mergeCell ref="A2:Q2"/>
    <mergeCell ref="A3:Q3"/>
    <mergeCell ref="A4:Q4"/>
    <mergeCell ref="A5:Q5"/>
  </mergeCells>
  <pageMargins left="0.700694444444445" right="0.700694444444445" top="0.751388888888889" bottom="0.751388888888889" header="0.298611111111111" footer="0.298611111111111"/>
  <pageSetup paperSize="9" scale="77" fitToHeight="0" orientation="landscape" horizontalDpi="600"/>
  <headerFooter>
    <oddFooter>&amp;L填制：安然&amp;C联系电话：13504275995&amp;R第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